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9440" windowHeight="9720"/>
  </bookViews>
  <sheets>
    <sheet name="План реализации МП №3" sheetId="1" r:id="rId1"/>
  </sheets>
  <definedNames>
    <definedName name="_xlnm._FilterDatabase" localSheetId="0" hidden="1">'План реализации МП №3'!$A$13:$O$140</definedName>
    <definedName name="_xlnm.Print_Titles" localSheetId="0">'План реализации МП №3'!$10:$13</definedName>
    <definedName name="_xlnm.Print_Area" localSheetId="0">'План реализации МП №3'!$A$1:$AA$154</definedName>
  </definedNames>
  <calcPr calcId="144525"/>
</workbook>
</file>

<file path=xl/calcChain.xml><?xml version="1.0" encoding="utf-8"?>
<calcChain xmlns="http://schemas.openxmlformats.org/spreadsheetml/2006/main">
  <c r="M95" i="1" l="1"/>
  <c r="M94" i="1"/>
  <c r="M93" i="1"/>
  <c r="M92" i="1"/>
  <c r="M34" i="1"/>
  <c r="M19" i="1" l="1"/>
  <c r="L136" i="1" l="1"/>
  <c r="L135" i="1"/>
  <c r="M116" i="1"/>
  <c r="M113" i="1"/>
  <c r="M72" i="1"/>
  <c r="M37" i="1" l="1"/>
  <c r="M35" i="1"/>
  <c r="M18" i="1" l="1"/>
  <c r="L129" i="1" l="1"/>
  <c r="L128" i="1" l="1"/>
  <c r="L107" i="1"/>
  <c r="L103" i="1"/>
  <c r="L99" i="1"/>
  <c r="L93" i="1"/>
  <c r="L94" i="1"/>
  <c r="L84" i="1"/>
  <c r="L73" i="1"/>
  <c r="L74" i="1"/>
  <c r="L64" i="1"/>
  <c r="L65" i="1"/>
  <c r="L45" i="1"/>
  <c r="L46" i="1"/>
  <c r="L47" i="1"/>
  <c r="L48" i="1"/>
  <c r="L49" i="1"/>
  <c r="L44" i="1"/>
  <c r="L38" i="1"/>
  <c r="L39" i="1"/>
  <c r="L33" i="1"/>
  <c r="L34" i="1"/>
  <c r="L35" i="1"/>
  <c r="L37" i="1"/>
  <c r="L25" i="1"/>
  <c r="L17" i="1" l="1"/>
  <c r="L18" i="1"/>
  <c r="L19" i="1"/>
  <c r="L20" i="1"/>
  <c r="M123" i="1" l="1"/>
  <c r="M121" i="1"/>
  <c r="M114" i="1"/>
  <c r="M117" i="1"/>
  <c r="L72" i="1" l="1"/>
  <c r="M77" i="1" l="1"/>
  <c r="M76" i="1"/>
  <c r="M75" i="1"/>
  <c r="M71" i="1"/>
  <c r="L71" i="1" s="1"/>
  <c r="L95" i="1" l="1"/>
  <c r="L92" i="1"/>
  <c r="M43" i="1" l="1"/>
  <c r="N112" i="1" l="1"/>
  <c r="O114" i="1"/>
  <c r="L114" i="1" s="1"/>
  <c r="N115" i="1"/>
  <c r="O117" i="1"/>
  <c r="L117" i="1" s="1"/>
  <c r="N118" i="1"/>
  <c r="N119" i="1"/>
  <c r="N120" i="1"/>
  <c r="O121" i="1"/>
  <c r="L121" i="1" s="1"/>
  <c r="N122" i="1"/>
  <c r="O123" i="1"/>
  <c r="L123" i="1" s="1"/>
  <c r="O124" i="1"/>
  <c r="L124" i="1" s="1"/>
  <c r="O91" i="1"/>
  <c r="O83" i="1"/>
  <c r="L83" i="1" s="1"/>
  <c r="O75" i="1"/>
  <c r="L75" i="1" s="1"/>
  <c r="O76" i="1"/>
  <c r="L76" i="1" s="1"/>
  <c r="O77" i="1"/>
  <c r="L77" i="1" s="1"/>
  <c r="N61" i="1"/>
  <c r="N62" i="1"/>
  <c r="N63" i="1"/>
  <c r="O43" i="1"/>
  <c r="O32" i="1"/>
  <c r="O16" i="1"/>
  <c r="N91" i="1"/>
  <c r="N43" i="1"/>
  <c r="L43" i="1" s="1"/>
  <c r="N32" i="1"/>
  <c r="N16" i="1"/>
  <c r="M91" i="1"/>
  <c r="M82" i="1"/>
  <c r="M70" i="1"/>
  <c r="M60" i="1"/>
  <c r="M32" i="1"/>
  <c r="M16" i="1"/>
  <c r="N82" i="1"/>
  <c r="M139" i="1" l="1"/>
  <c r="O119" i="1"/>
  <c r="O61" i="1"/>
  <c r="L61" i="1" s="1"/>
  <c r="O62" i="1"/>
  <c r="L62" i="1" s="1"/>
  <c r="O115" i="1"/>
  <c r="L115" i="1" s="1"/>
  <c r="O122" i="1"/>
  <c r="L122" i="1" s="1"/>
  <c r="O118" i="1"/>
  <c r="L118" i="1" s="1"/>
  <c r="O113" i="1"/>
  <c r="L113" i="1" s="1"/>
  <c r="L91" i="1"/>
  <c r="O63" i="1"/>
  <c r="L63" i="1"/>
  <c r="O120" i="1"/>
  <c r="L120" i="1" s="1"/>
  <c r="O116" i="1"/>
  <c r="O112" i="1"/>
  <c r="L112" i="1" s="1"/>
  <c r="L130" i="1"/>
  <c r="L32" i="1"/>
  <c r="L16" i="1"/>
  <c r="O70" i="1"/>
  <c r="M111" i="1"/>
  <c r="M88" i="1"/>
  <c r="O82" i="1"/>
  <c r="L82" i="1" s="1"/>
  <c r="N60" i="1"/>
  <c r="N70" i="1"/>
  <c r="M140" i="1" l="1"/>
  <c r="L116" i="1"/>
  <c r="N111" i="1"/>
  <c r="N139" i="1" s="1"/>
  <c r="L139" i="1" s="1"/>
  <c r="L70" i="1"/>
  <c r="O60" i="1"/>
  <c r="L60" i="1" s="1"/>
  <c r="O111" i="1"/>
  <c r="O139" i="1" s="1"/>
  <c r="N88" i="1"/>
  <c r="O88" i="1" l="1"/>
  <c r="N140" i="1"/>
  <c r="L140" i="1" s="1"/>
  <c r="L88" i="1"/>
  <c r="L111" i="1"/>
  <c r="O140" i="1"/>
</calcChain>
</file>

<file path=xl/sharedStrings.xml><?xml version="1.0" encoding="utf-8"?>
<sst xmlns="http://schemas.openxmlformats.org/spreadsheetml/2006/main" count="1094" uniqueCount="242">
  <si>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</si>
  <si>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</si>
  <si>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</si>
  <si>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</si>
  <si>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</si>
  <si>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</si>
  <si>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</si>
  <si>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</si>
  <si>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КЦСР, Доп. ФК</t>
  </si>
  <si>
    <t>Код субсидии (ПФХД)</t>
  </si>
  <si>
    <t>МУ "Управление физической культуры и спорта" администрации МОГО "Ухта"</t>
  </si>
  <si>
    <t>х</t>
  </si>
  <si>
    <t>Подпрограмма 1. "Массовая физическая культура"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</si>
  <si>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</si>
  <si>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</si>
  <si>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Осуществить проектирование, реконструкцию и строительство</t>
  </si>
  <si>
    <t>11.1.0300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</si>
  <si>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</si>
  <si>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</si>
  <si>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</si>
  <si>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11.1.7250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</si>
  <si>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</si>
  <si>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</si>
  <si>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</si>
  <si>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11.1.0112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</si>
  <si>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</si>
  <si>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</si>
  <si>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</si>
  <si>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</si>
  <si>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</si>
  <si>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9.1.04.01</t>
  </si>
  <si>
    <t>9.1.04.02</t>
  </si>
  <si>
    <t>9.1.04.03</t>
  </si>
  <si>
    <t>9.1.04.04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</si>
  <si>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</si>
  <si>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</si>
  <si>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</si>
  <si>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</si>
  <si>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9.1.05.01</t>
  </si>
  <si>
    <t>9.1.05.02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</si>
  <si>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</si>
  <si>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</si>
  <si>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</si>
  <si>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</si>
  <si>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</si>
  <si>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</si>
  <si>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</si>
  <si>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</si>
  <si>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</si>
  <si>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</si>
  <si>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</si>
  <si>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</si>
  <si>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</si>
  <si>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</si>
  <si>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</si>
  <si>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</si>
  <si>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9.1.06.01</t>
  </si>
  <si>
    <t>9.1.06.02</t>
  </si>
  <si>
    <t>Подпрограмма 2. "Дополнительное образование в области физической культуры и спорта""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</si>
  <si>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</si>
  <si>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</si>
  <si>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</si>
  <si>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</si>
  <si>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</si>
  <si>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</si>
  <si>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</si>
  <si>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</si>
  <si>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</si>
  <si>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</si>
  <si>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</si>
  <si>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</si>
  <si>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9.2.05.01</t>
  </si>
  <si>
    <t>9.2.05.02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</si>
  <si>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</si>
  <si>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</si>
  <si>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</si>
  <si>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</si>
  <si>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</si>
  <si>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9.2.06.01</t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</si>
  <si>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</si>
  <si>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</si>
  <si>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</si>
  <si>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</si>
  <si>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</si>
  <si>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</si>
  <si>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</si>
  <si>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</si>
  <si>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развития администрации МОГО «Ухта»</t>
  </si>
  <si>
    <t>"_____"__________ 2014 г</t>
  </si>
  <si>
    <t>-  Спартакиада народов Севера "Заполярные игры" - г. Воркута - октябрь-ноябрь 2014г.</t>
  </si>
  <si>
    <t>Наименование основного мероприятия, контрольного события программы</t>
  </si>
  <si>
    <t>Статус контрольного события*</t>
  </si>
  <si>
    <t xml:space="preserve">Ответственное структурное подразделение ОМСУ (отраслевой функциональный) орган администрации МОГО "Ухта" </t>
  </si>
  <si>
    <t>Срок начала реализации</t>
  </si>
  <si>
    <t>Срок окончания реализации (дата контрольного события)</t>
  </si>
  <si>
    <t>Объем ресурсного обеспечения , руб.</t>
  </si>
  <si>
    <t>Всего:</t>
  </si>
  <si>
    <t>в том числе</t>
  </si>
  <si>
    <t>Ожидаемый результат реализации мероприятия</t>
  </si>
  <si>
    <t>11</t>
  </si>
  <si>
    <t>12</t>
  </si>
  <si>
    <t>13</t>
  </si>
  <si>
    <t>Всего по Подпрограмме 1</t>
  </si>
  <si>
    <t>Всего по Подпрограмме 2</t>
  </si>
  <si>
    <t>ИТОГО по муниципальной программе</t>
  </si>
  <si>
    <t>v</t>
  </si>
  <si>
    <t>Начальник МУ УФиС администрации МОГО "Ухта"</t>
  </si>
  <si>
    <t>__________________    Л.Г. Сизова</t>
  </si>
  <si>
    <t>Начальник Управления экономического</t>
  </si>
  <si>
    <t>_______________________________Т.В. Канева</t>
  </si>
  <si>
    <t>V</t>
  </si>
  <si>
    <t>2014 год</t>
  </si>
  <si>
    <t>2015 год</t>
  </si>
  <si>
    <t>2016 год</t>
  </si>
  <si>
    <t>0</t>
  </si>
  <si>
    <t>АУ "П/б "Юность" МОГО "Ухта"</t>
  </si>
  <si>
    <t>МБУ "Ледовый дворец спорта имени С. Капустина " МОГО "Ухта"</t>
  </si>
  <si>
    <t>МУ "ЦСВС "Пауэр-Ухта"</t>
  </si>
  <si>
    <t>МУ СК "Спарта"</t>
  </si>
  <si>
    <t>МУ п/б "Дельфин"</t>
  </si>
  <si>
    <t>МУ "Спорткомплекс "Шахтёр" МОГО "Ухта"</t>
  </si>
  <si>
    <t>МУ ЦСВС "Пауэр-Ухта"</t>
  </si>
  <si>
    <t>9.1.05.04</t>
  </si>
  <si>
    <t>МБУ "Ледовый дворец спорта им. С. Капустина" МОГО "Ухта"</t>
  </si>
  <si>
    <t xml:space="preserve"> МОУ "ДЮСШ единоборств им. Э. Захарова</t>
  </si>
  <si>
    <t>МОУ ДОД "ДЮСШ №2"</t>
  </si>
  <si>
    <t>МОУ ДОД "ДЮСШ - 1"</t>
  </si>
  <si>
    <t>МОУ ДЮСШ им. Э. Захарова</t>
  </si>
  <si>
    <t>* Выполнение контрольного события возможно при выделении средств из бюджета МОГО "Ухта"</t>
  </si>
  <si>
    <t>МУ Управление капитального строительства</t>
  </si>
  <si>
    <t>Осуществление реализации малых проектов в сфере физической культуры и спорта</t>
  </si>
  <si>
    <t>Комплексный план  действий по реализации муниципальной программы МОГО "Ухта" "Развитие физической культуры и спорта на 2014-2020 годы"</t>
  </si>
  <si>
    <t xml:space="preserve">Фединишинец М.М.,  начальник МУ Управление капитального строительства </t>
  </si>
  <si>
    <t>Приведение в нормативное состояние объектов физкультуры. Оснащение современным оборудованием объектов физкультуры</t>
  </si>
  <si>
    <t>Приведение в нормативное состояние объектов физкультуры. Улучшение качества услуг в области физической культуры</t>
  </si>
  <si>
    <t>Агитации и пропаганды здорового образа жизни, укрепления здоровья граждан</t>
  </si>
  <si>
    <t>СДЮСШОР</t>
  </si>
  <si>
    <t>МОУ СДЮСШОР</t>
  </si>
  <si>
    <t>МОУ ДОД  ДЮСШ-1</t>
  </si>
  <si>
    <t>МОУ ДОД ДЮСШ-1</t>
  </si>
  <si>
    <t xml:space="preserve">                                                                                                          - Многофункциональные спортивные площадки с травмобезопасным искусственным покрытием для игровых видов спорта</t>
  </si>
  <si>
    <t xml:space="preserve"> - Реконструкция АУ "Плавательный бассейн "Юность" МОГО "Ухта"</t>
  </si>
  <si>
    <t>- Реконструкция спорткомплекса "Нефтяник" в г. Ухта (крытый каток с искусственным льдом)</t>
  </si>
  <si>
    <t>- Реконструкция спорткомплекса "Нефтяник" в г. Ухта (крытый каток с искусственным льдом) (соглашения с ЛУКОЙЛ)</t>
  </si>
  <si>
    <t>- Оказание муниципальных услуг (выполнение работ) физкультурно-спортивными учреждениями</t>
  </si>
  <si>
    <t>- Оборудование для лицензирования медицинского кабинета</t>
  </si>
  <si>
    <t>- Приобретение камер хранения, стеллажей для хранения коньков</t>
  </si>
  <si>
    <t>- Приобретение мебели, оргтехники</t>
  </si>
  <si>
    <t>- Приобретение оборудования (снегоуборочная машина)</t>
  </si>
  <si>
    <t>- Техническое обслуживание и содержание спортивной площадки по ул. Зерюнова</t>
  </si>
  <si>
    <t>- Муниципальные физкультурные и спортивные мероприятия, проводимые на территории МОГО "Ухта"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</si>
  <si>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</si>
  <si>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</si>
  <si>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 xml:space="preserve"> -Межмуниципальные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</si>
  <si>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Организация городских спортивно-массовых мероприятий среди инвалидов МОГО "Ухта"</t>
  </si>
  <si>
    <t>- Подготовка и участие спортсменов-инвалидов МОГО "Ухта" в соревнованиях, проводимых в Республике Коми и России</t>
  </si>
  <si>
    <t>- Оказание муниципальных услуг (выполнение работ) учреждениями дополнительного образования детей в области физической культуры и спорта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</si>
  <si>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</si>
  <si>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9.1.04.06</t>
  </si>
  <si>
    <t>- Приобретение зеркал, спортивного оборудования и инвентаря</t>
  </si>
  <si>
    <t xml:space="preserve">Удовлетворение потребности населения в занятии физической культурой и спортом  </t>
  </si>
  <si>
    <t>на 2014 год и плановый период 2015 и 2016  годов</t>
  </si>
  <si>
    <t>2014</t>
  </si>
  <si>
    <t>2015</t>
  </si>
  <si>
    <t>2016</t>
  </si>
  <si>
    <r>
      <t xml:space="preserve"> - </t>
    </r>
    <r>
      <rPr>
        <sz val="17"/>
        <rFont val="Times New Roman"/>
        <family val="1"/>
        <charset val="204"/>
      </rPr>
      <t>Международные соревнования по подготовке к спортивным соревнованиям с участием спортсменов, проводимые за пределами Российской Федерации</t>
    </r>
  </si>
  <si>
    <t>График реализации (месяц/квартал)</t>
  </si>
  <si>
    <t>Ответственный руководитель, заместитель руководителя ОМСУ (Ф.И.О., должность) администрации МОГО "Ухта"</t>
  </si>
  <si>
    <t xml:space="preserve">Контрольное событие №1                                                    </t>
  </si>
  <si>
    <t>Подписан акт приемки законченного строительством объекта: "Многофункциональные спортивные площадки с травмобезопасным искусственным покрытием для игровых видов спорта"</t>
  </si>
  <si>
    <t xml:space="preserve">Контрольное событие №2                                                        </t>
  </si>
  <si>
    <t>Подписан акт сдачи-приемки оказанных услуг по разработке проектной документации по объекту: "Реконструкции АУ "Плавательный бассейн "Юность" МОГО "Ухта"</t>
  </si>
  <si>
    <t xml:space="preserve">Подписан акт сдачи-приемки оказанных услуг на проведение авторского контроля за ходом строительства работ по объекту: "Реконструкция спорткомплекса "Нефтяник" в г. Ухта (крытый каток с искусственным льдом)"  </t>
  </si>
  <si>
    <r>
      <t xml:space="preserve">Контрольное событие №3                                                  </t>
    </r>
    <r>
      <rPr>
        <sz val="17"/>
        <rFont val="Times New Roman"/>
        <family val="1"/>
        <charset val="204"/>
      </rPr>
      <t xml:space="preserve">     </t>
    </r>
    <r>
      <rPr>
        <b/>
        <sz val="17"/>
        <rFont val="Times New Roman"/>
        <family val="1"/>
        <charset val="204"/>
      </rPr>
      <t xml:space="preserve">                                                              </t>
    </r>
  </si>
  <si>
    <t xml:space="preserve"> Подписано разрешение на ввод в эксплуатацию объекта: "Реконструкция спорткомплекса "Нефтяник" в г. Ухта (крытый каток с искусственным льдом)" II Пусковой комплекс</t>
  </si>
  <si>
    <t xml:space="preserve">Контрольное событие №4                                                                    </t>
  </si>
  <si>
    <t xml:space="preserve">Соболев С.С., заместитель руководителя </t>
  </si>
  <si>
    <t>МУ "Управление физической культуры и спорта"</t>
  </si>
  <si>
    <t xml:space="preserve">Контрольное событие №5*                                       </t>
  </si>
  <si>
    <t>Подписан акт сдачи-приемки оказанных услуг по текущему ремонту МУ "Спортивный комплекс "Спарта"</t>
  </si>
  <si>
    <t xml:space="preserve">МУ "Управление физической культуры и спорта" </t>
  </si>
  <si>
    <r>
      <t xml:space="preserve">Контрольное событие №6                                          </t>
    </r>
    <r>
      <rPr>
        <sz val="17"/>
        <rFont val="Times New Roman"/>
        <family val="1"/>
        <charset val="204"/>
      </rPr>
      <t xml:space="preserve">          </t>
    </r>
    <r>
      <rPr>
        <b/>
        <sz val="17"/>
        <rFont val="Times New Roman"/>
        <family val="1"/>
        <charset val="204"/>
      </rPr>
      <t xml:space="preserve">                                        </t>
    </r>
  </si>
  <si>
    <t xml:space="preserve">  Установлены спортивные площадки    </t>
  </si>
  <si>
    <t>Установлены спортивные площадки</t>
  </si>
  <si>
    <t xml:space="preserve">Контрольное событие №7                                 </t>
  </si>
  <si>
    <t xml:space="preserve">Обеспечение доступа к закрытым спортивным объектам для свобод-ного пользования в течение ограниченного времени - 4 125 часов </t>
  </si>
  <si>
    <t xml:space="preserve">Сизова Л.Г., начальник МУ "Управление физической культуры и спорта" </t>
  </si>
  <si>
    <t xml:space="preserve">Обеспечение доступа к закрытым спортивным объектам для свобод-ного пользования в течение ограниченного времени - 4 316 часов </t>
  </si>
  <si>
    <t xml:space="preserve">Обеспечение доступа к закрытым и открытым спортивным объектам для свободного пользо-вания в течение ограниченного времени - 5 474 часов </t>
  </si>
  <si>
    <t>Сизова Л.Г., начальник МУ "Управление физической культуры и спорта"</t>
  </si>
  <si>
    <r>
      <t xml:space="preserve">Контрольное событие №8                                                                   </t>
    </r>
    <r>
      <rPr>
        <sz val="17"/>
        <rFont val="Times New Roman"/>
        <family val="1"/>
        <charset val="204"/>
      </rPr>
      <t xml:space="preserve">  </t>
    </r>
  </si>
  <si>
    <t xml:space="preserve">Выполнены муниципальные  задания на оказание муниципальных услуг (выполнение работ) физкультурно-спортивными учреждениями </t>
  </si>
  <si>
    <r>
      <t>Контрольное событие №9</t>
    </r>
    <r>
      <rPr>
        <sz val="17"/>
        <rFont val="Times New Roman"/>
        <family val="1"/>
        <charset val="204"/>
      </rPr>
      <t xml:space="preserve">                                                          </t>
    </r>
  </si>
  <si>
    <t xml:space="preserve"> Подписан акт приемки товара на приобретение оборудования для лицензирования медицинского кабинета</t>
  </si>
  <si>
    <r>
      <t xml:space="preserve">Контрольное событие №10                                                   </t>
    </r>
    <r>
      <rPr>
        <sz val="17"/>
        <rFont val="Times New Roman"/>
        <family val="1"/>
        <charset val="204"/>
      </rPr>
      <t xml:space="preserve"> </t>
    </r>
  </si>
  <si>
    <t xml:space="preserve"> Подписан акт приемки товара на приобретение камер хранения, стеллажей для хранения коньков</t>
  </si>
  <si>
    <t xml:space="preserve">Контрольное событие №11                                                          </t>
  </si>
  <si>
    <t xml:space="preserve"> Подписан акт приемки товара на приобретение мебели</t>
  </si>
  <si>
    <r>
      <t xml:space="preserve">Контрольное событие №12                                                     </t>
    </r>
    <r>
      <rPr>
        <sz val="17"/>
        <rFont val="Times New Roman"/>
        <family val="1"/>
        <charset val="204"/>
      </rPr>
      <t xml:space="preserve">  </t>
    </r>
  </si>
  <si>
    <t>Подписан акт приемки товара на приобретение оргтехники</t>
  </si>
  <si>
    <t xml:space="preserve">Подписан акт приемки товара на приобретение снегоуборочных  машин </t>
  </si>
  <si>
    <t xml:space="preserve">Контрольное событие №13                                                        </t>
  </si>
  <si>
    <r>
      <t xml:space="preserve">Контрольное событие №14                                                               </t>
    </r>
    <r>
      <rPr>
        <sz val="17"/>
        <rFont val="Times New Roman"/>
        <family val="1"/>
        <charset val="204"/>
      </rPr>
      <t xml:space="preserve"> </t>
    </r>
  </si>
  <si>
    <t xml:space="preserve"> Подписан акт выполненных работ на техническое обслуживание спортивной площадки по ул. Зерюнова</t>
  </si>
  <si>
    <t>Подписан акт приемки товара на приобретение зеркал</t>
  </si>
  <si>
    <r>
      <t xml:space="preserve">Контрольное событие № 15                                                       </t>
    </r>
    <r>
      <rPr>
        <sz val="17"/>
        <rFont val="Times New Roman"/>
        <family val="1"/>
        <charset val="204"/>
      </rPr>
      <t/>
    </r>
  </si>
  <si>
    <t>Подписан акт приемки товара на приобретение спортивного оборудования и инвентаря</t>
  </si>
  <si>
    <r>
      <t xml:space="preserve">Контрольное событие № 16                                                  </t>
    </r>
    <r>
      <rPr>
        <sz val="17"/>
        <rFont val="Times New Roman"/>
        <family val="1"/>
        <charset val="204"/>
      </rPr>
      <t xml:space="preserve">  </t>
    </r>
  </si>
  <si>
    <t>Увеличение числен-ности населения МОГО "Ухта" систематически занимающихся физической культурой и спортом</t>
  </si>
  <si>
    <t xml:space="preserve">Контрольное событие № 17                                                     </t>
  </si>
  <si>
    <t xml:space="preserve"> Подготовлен отчет об исполнении календарного плана физкультурных и спортивных мероприятий</t>
  </si>
  <si>
    <t xml:space="preserve">Контрольное событие № 18                                        </t>
  </si>
  <si>
    <t xml:space="preserve">  Подготовлен отчет об исполнении календарного плана физкультурных и спортивных мероприятий</t>
  </si>
  <si>
    <t>Подготовлен отчет об исполнении календарного плана физкультурных и спортивных мероприятий</t>
  </si>
  <si>
    <t xml:space="preserve">Контрольное событие № 19                                               </t>
  </si>
  <si>
    <t>Шомесов В.И., заместитель руководителя администрации</t>
  </si>
  <si>
    <t>Соболев С.С., заместитель руководителя    администрации</t>
  </si>
  <si>
    <t>Реализации МП допо лнительного образова ния детей в области физичес кой культуры и спорта - 610 ед.</t>
  </si>
  <si>
    <t>Реализации МП допо лнительного образова ния детей в области физичес кой культуры и спорта - 611 ед.</t>
  </si>
  <si>
    <t>Реализации МП допо лнительного образова ния детей в области физичес кой культуры и спорта - 754ед.</t>
  </si>
  <si>
    <t>Реализации МП допо лнительного образова ния детей в области физичес кой культуры и спорта - 360 ед.</t>
  </si>
  <si>
    <r>
      <t xml:space="preserve">Контрольное событие № 20                                 </t>
    </r>
    <r>
      <rPr>
        <sz val="17"/>
        <rFont val="Times New Roman"/>
        <family val="1"/>
        <charset val="204"/>
      </rPr>
      <t xml:space="preserve">   </t>
    </r>
  </si>
  <si>
    <t>Выполнены муниципальные  задания на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</si>
  <si>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Шомесов В.И., заместитель руководителя администрации    </t>
  </si>
  <si>
    <t xml:space="preserve">Контрольное событие № 21*                                              </t>
  </si>
  <si>
    <t xml:space="preserve">Подписаны акты выполненных работ на строительство, реконструкцию, модернизацию учреждений дополнительного образования детей в области физической </t>
  </si>
  <si>
    <t>Подписаны акты выполненных работ по текущему ремонту  объектов учреждений дополнительного образования детей в области физической культуры и спорта</t>
  </si>
  <si>
    <r>
      <t xml:space="preserve">Контрольное событие № 22*                                                     </t>
    </r>
    <r>
      <rPr>
        <sz val="17"/>
        <rFont val="Times New Roman"/>
        <family val="1"/>
        <charset val="204"/>
      </rPr>
      <t xml:space="preserve"> </t>
    </r>
  </si>
  <si>
    <t xml:space="preserve">Соболев С.С., заместитель руководителя администрации   </t>
  </si>
  <si>
    <t xml:space="preserve">Контрольное событие №  23*                                          </t>
  </si>
  <si>
    <t>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</si>
  <si>
    <r>
      <t xml:space="preserve">Контрольное событие № 24                                           </t>
    </r>
    <r>
      <rPr>
        <sz val="17"/>
        <rFont val="Times New Roman"/>
        <family val="1"/>
        <charset val="204"/>
      </rPr>
      <t xml:space="preserve"> </t>
    </r>
  </si>
  <si>
    <r>
      <t xml:space="preserve">Контрольное событие № 25                                    </t>
    </r>
    <r>
      <rPr>
        <sz val="17"/>
        <rFont val="Times New Roman"/>
        <family val="1"/>
        <charset val="204"/>
      </rPr>
      <t xml:space="preserve">     </t>
    </r>
  </si>
  <si>
    <t>Основное мероприятие 2.2.1. Проведение  спортивных мероприятий профессионального уровня</t>
  </si>
  <si>
    <t>Агитации и пропоганды здорового образа жизни, укрепления здоровья граждан</t>
  </si>
  <si>
    <r>
      <t xml:space="preserve">Контрольное событие № 26                                   </t>
    </r>
    <r>
      <rPr>
        <sz val="17"/>
        <rFont val="Times New Roman"/>
        <family val="1"/>
        <charset val="204"/>
      </rPr>
      <t xml:space="preserve">     </t>
    </r>
  </si>
  <si>
    <t>- Проведение спортивного мероприятия "XIIIВсероссийский турнир по боксу класса "А" памяти МСМК Э. Захарова"</t>
  </si>
  <si>
    <t>11.2.0713</t>
  </si>
  <si>
    <t>9.2.07.02</t>
  </si>
  <si>
    <t>Задача 2.2. Популяризация детско-юношеского спорта, формирование здорового образа жизни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</si>
  <si>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</si>
  <si>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Основное мероприятие 1.1.4. Реализация малых проектов в сфере физической культуры и спорта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</si>
</sst>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2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color theme="1"/>
      <name val="Calibri"/>
      <family val="2"/>
      <charset val="204"/>
      <scheme val="minor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3" fontId="13" fillId="0" borderId="1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/>
    </xf>
    <xf numFmtId="43" fontId="14" fillId="0" borderId="1" xfId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vertical="center" wrapText="1"/>
    </xf>
    <xf numFmtId="43" fontId="13" fillId="0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3" fontId="16" fillId="0" borderId="0" xfId="1" applyFont="1" applyFill="1"/>
    <xf numFmtId="0" fontId="16" fillId="0" borderId="0" xfId="0" applyFont="1" applyFill="1" applyBorder="1"/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13" fillId="3" borderId="1" xfId="0" applyNumberFormat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43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3" fontId="13" fillId="3" borderId="1" xfId="0" applyNumberFormat="1" applyFont="1" applyFill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21" fillId="0" borderId="0" xfId="0" applyFont="1" applyFill="1"/>
    <xf numFmtId="0" fontId="14" fillId="0" borderId="15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3" fontId="14" fillId="0" borderId="2" xfId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left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43" fontId="14" fillId="0" borderId="15" xfId="1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left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43" fontId="14" fillId="0" borderId="7" xfId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 vertical="center" wrapText="1"/>
    </xf>
    <xf numFmtId="4" fontId="13" fillId="4" borderId="1" xfId="1" applyNumberFormat="1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right" vertical="center" wrapText="1"/>
    </xf>
    <xf numFmtId="43" fontId="13" fillId="0" borderId="5" xfId="1" applyFont="1" applyFill="1" applyBorder="1" applyAlignment="1">
      <alignment horizontal="right" vertical="center" wrapText="1"/>
    </xf>
    <xf numFmtId="43" fontId="14" fillId="0" borderId="5" xfId="1" applyFont="1" applyFill="1" applyBorder="1" applyAlignment="1">
      <alignment horizontal="right" vertical="center" wrapText="1"/>
    </xf>
    <xf numFmtId="164" fontId="14" fillId="0" borderId="5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43" fontId="13" fillId="3" borderId="1" xfId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3" fontId="13" fillId="0" borderId="2" xfId="0" applyNumberFormat="1" applyFont="1" applyFill="1" applyBorder="1" applyAlignment="1">
      <alignment horizontal="right" vertical="center" wrapText="1"/>
    </xf>
    <xf numFmtId="43" fontId="13" fillId="0" borderId="7" xfId="0" applyNumberFormat="1" applyFont="1" applyFill="1" applyBorder="1" applyAlignment="1">
      <alignment horizontal="right" vertical="center" wrapText="1"/>
    </xf>
    <xf numFmtId="43" fontId="13" fillId="0" borderId="15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43" fontId="14" fillId="3" borderId="1" xfId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1" xfId="1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right" vertical="center" wrapText="1"/>
    </xf>
    <xf numFmtId="43" fontId="13" fillId="0" borderId="15" xfId="0" applyNumberFormat="1" applyFont="1" applyFill="1" applyBorder="1" applyAlignment="1">
      <alignment horizontal="right" vertical="center" wrapText="1"/>
    </xf>
    <xf numFmtId="43" fontId="14" fillId="0" borderId="2" xfId="1" applyFont="1" applyFill="1" applyBorder="1" applyAlignment="1">
      <alignment horizontal="right" vertical="center" wrapText="1"/>
    </xf>
    <xf numFmtId="43" fontId="14" fillId="0" borderId="15" xfId="1" applyFont="1" applyFill="1" applyBorder="1" applyAlignment="1">
      <alignment horizontal="right" vertical="center" wrapText="1"/>
    </xf>
    <xf numFmtId="164" fontId="14" fillId="0" borderId="2" xfId="1" applyNumberFormat="1" applyFont="1" applyFill="1" applyBorder="1" applyAlignment="1">
      <alignment horizontal="right" vertical="center" wrapText="1"/>
    </xf>
    <xf numFmtId="164" fontId="14" fillId="0" borderId="15" xfId="1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3" fontId="12" fillId="0" borderId="5" xfId="1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43" fontId="12" fillId="0" borderId="0" xfId="1" applyFont="1" applyFill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3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5"/>
  <sheetViews>
    <sheetView tabSelected="1" topLeftCell="B33" zoomScale="50" zoomScaleNormal="50" zoomScaleSheetLayoutView="50" zoomScalePageLayoutView="40" workbookViewId="0">
      <selection activeCell="A25" sqref="A25:XFD35"/>
    </sheetView>
  </sheetViews>
  <sheetFormatPr defaultColWidth="9" defaultRowHeight="12" x14ac:dyDescent="0.2"/>
  <cols>
    <col min="1" max="1" width="3.25" style="7" customWidth="1"/>
    <col min="2" max="2" width="3.375" style="7" customWidth="1"/>
    <col min="3" max="3" width="40.125" style="7" customWidth="1"/>
    <col min="4" max="4" width="7" style="7" customWidth="1"/>
    <col min="5" max="5" width="20.75" style="7" customWidth="1"/>
    <col min="6" max="6" width="20.25" style="7" customWidth="1"/>
    <col min="7" max="7" width="31" style="7" customWidth="1"/>
    <col min="8" max="8" width="15.5" style="7" customWidth="1"/>
    <col min="9" max="9" width="15.125" style="7" customWidth="1"/>
    <col min="10" max="10" width="15" style="8" customWidth="1"/>
    <col min="11" max="11" width="7.25" style="7" customWidth="1"/>
    <col min="12" max="12" width="23" style="7" customWidth="1"/>
    <col min="13" max="13" width="23.25" style="9" customWidth="1"/>
    <col min="14" max="14" width="24.125" style="9" bestFit="1" customWidth="1"/>
    <col min="15" max="15" width="23.125" style="9" customWidth="1"/>
    <col min="16" max="16" width="3.5" style="7" customWidth="1"/>
    <col min="17" max="17" width="2.875" style="7" customWidth="1"/>
    <col min="18" max="18" width="3.125" style="7" customWidth="1"/>
    <col min="19" max="19" width="2.625" style="7" customWidth="1"/>
    <col min="20" max="20" width="2.75" style="7" customWidth="1"/>
    <col min="21" max="21" width="3.25" style="7" customWidth="1"/>
    <col min="22" max="22" width="3.125" style="7" customWidth="1"/>
    <col min="23" max="23" width="2.625" style="7" customWidth="1"/>
    <col min="24" max="24" width="3.375" style="7" customWidth="1"/>
    <col min="25" max="27" width="3.125" style="7" customWidth="1"/>
    <col min="28" max="16384" width="9" style="7"/>
  </cols>
  <sheetData>
    <row r="2" spans="1:27" s="1" customFormat="1" ht="21.75" customHeight="1" x14ac:dyDescent="0.35">
      <c r="A2" s="187" t="s">
        <v>0</v>
      </c>
      <c r="B2" s="187"/>
      <c r="C2" s="187"/>
      <c r="D2" s="187"/>
      <c r="E2" s="187"/>
      <c r="F2" s="187"/>
      <c r="G2" s="187"/>
      <c r="H2" s="187"/>
      <c r="I2" s="77"/>
      <c r="J2" s="78"/>
      <c r="K2" s="77"/>
      <c r="L2" s="77"/>
      <c r="M2" s="201" t="s">
        <v>1</v>
      </c>
      <c r="N2" s="201"/>
      <c r="O2" s="201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</row>
    <row r="3" spans="1:27" s="1" customFormat="1" ht="21.75" customHeight="1" x14ac:dyDescent="0.35">
      <c r="A3" s="187" t="s">
        <v>2</v>
      </c>
      <c r="B3" s="187"/>
      <c r="C3" s="187"/>
      <c r="D3" s="187"/>
      <c r="E3" s="187"/>
      <c r="F3" s="187"/>
      <c r="G3" s="187"/>
      <c r="H3" s="187"/>
      <c r="I3" s="77"/>
      <c r="J3" s="78"/>
      <c r="K3" s="77"/>
      <c r="L3" s="77"/>
      <c r="M3" s="203" t="s">
        <v>3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</row>
    <row r="4" spans="1:27" s="1" customFormat="1" ht="24" customHeight="1" x14ac:dyDescent="0.35">
      <c r="A4" s="187" t="s">
        <v>4</v>
      </c>
      <c r="B4" s="187"/>
      <c r="C4" s="187"/>
      <c r="D4" s="187"/>
      <c r="E4" s="187"/>
      <c r="F4" s="187"/>
      <c r="G4" s="187"/>
      <c r="H4" s="187"/>
      <c r="I4" s="77"/>
      <c r="J4" s="78"/>
      <c r="K4" s="77"/>
      <c r="L4" s="77"/>
      <c r="M4" s="201" t="s">
        <v>106</v>
      </c>
      <c r="N4" s="201"/>
      <c r="O4" s="201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</row>
    <row r="5" spans="1:27" s="1" customFormat="1" ht="21.75" customHeight="1" x14ac:dyDescent="0.35">
      <c r="A5" s="187" t="s">
        <v>5</v>
      </c>
      <c r="B5" s="187"/>
      <c r="C5" s="187"/>
      <c r="D5" s="187"/>
      <c r="E5" s="187"/>
      <c r="F5" s="187"/>
      <c r="G5" s="187"/>
      <c r="H5" s="187"/>
      <c r="I5" s="77"/>
      <c r="J5" s="78"/>
      <c r="K5" s="77"/>
      <c r="L5" s="77"/>
      <c r="M5" s="201" t="s">
        <v>107</v>
      </c>
      <c r="N5" s="201"/>
      <c r="O5" s="201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s="1" customFormat="1" ht="21.75" customHeight="1" x14ac:dyDescent="0.35">
      <c r="A6" s="187" t="s">
        <v>6</v>
      </c>
      <c r="B6" s="187"/>
      <c r="C6" s="187"/>
      <c r="D6" s="79"/>
      <c r="E6" s="79"/>
      <c r="F6" s="80"/>
      <c r="G6" s="80"/>
      <c r="H6" s="80"/>
      <c r="I6" s="77"/>
      <c r="J6" s="78"/>
      <c r="K6" s="77"/>
      <c r="L6" s="77"/>
      <c r="M6" s="204" t="s">
        <v>7</v>
      </c>
      <c r="N6" s="204"/>
      <c r="O6" s="204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s="5" customFormat="1" ht="22.5" x14ac:dyDescent="0.35">
      <c r="A7" s="191" t="s">
        <v>131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1:27" s="81" customFormat="1" ht="23.25" x14ac:dyDescent="0.35">
      <c r="A8" s="191" t="s">
        <v>161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27" ht="25.5" customHeight="1" x14ac:dyDescent="0.2">
      <c r="A9" s="6"/>
      <c r="B9" s="6"/>
      <c r="C9" s="6"/>
      <c r="D9" s="6"/>
      <c r="E9" s="6"/>
    </row>
    <row r="10" spans="1:27" ht="15.75" customHeight="1" x14ac:dyDescent="0.3">
      <c r="A10" s="198" t="s">
        <v>90</v>
      </c>
      <c r="B10" s="205"/>
      <c r="C10" s="206"/>
      <c r="D10" s="195" t="s">
        <v>91</v>
      </c>
      <c r="E10" s="188" t="s">
        <v>167</v>
      </c>
      <c r="F10" s="192" t="s">
        <v>92</v>
      </c>
      <c r="G10" s="192" t="s">
        <v>98</v>
      </c>
      <c r="H10" s="198" t="s">
        <v>93</v>
      </c>
      <c r="I10" s="192" t="s">
        <v>94</v>
      </c>
      <c r="J10" s="192" t="s">
        <v>8</v>
      </c>
      <c r="K10" s="192" t="s">
        <v>9</v>
      </c>
      <c r="L10" s="193" t="s">
        <v>95</v>
      </c>
      <c r="M10" s="194"/>
      <c r="N10" s="194"/>
      <c r="O10" s="194"/>
      <c r="P10" s="224" t="s">
        <v>166</v>
      </c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6"/>
    </row>
    <row r="11" spans="1:27" ht="36.75" customHeight="1" x14ac:dyDescent="0.3">
      <c r="A11" s="199"/>
      <c r="B11" s="207"/>
      <c r="C11" s="208"/>
      <c r="D11" s="196"/>
      <c r="E11" s="189"/>
      <c r="F11" s="192"/>
      <c r="G11" s="192"/>
      <c r="H11" s="199"/>
      <c r="I11" s="192"/>
      <c r="J11" s="192"/>
      <c r="K11" s="192"/>
      <c r="L11" s="23"/>
      <c r="M11" s="193" t="s">
        <v>97</v>
      </c>
      <c r="N11" s="194"/>
      <c r="O11" s="194"/>
      <c r="P11" s="227" t="s">
        <v>111</v>
      </c>
      <c r="Q11" s="228"/>
      <c r="R11" s="228"/>
      <c r="S11" s="229"/>
      <c r="T11" s="221" t="s">
        <v>112</v>
      </c>
      <c r="U11" s="222"/>
      <c r="V11" s="222"/>
      <c r="W11" s="223"/>
      <c r="X11" s="221" t="s">
        <v>113</v>
      </c>
      <c r="Y11" s="222"/>
      <c r="Z11" s="222"/>
      <c r="AA11" s="223"/>
    </row>
    <row r="12" spans="1:27" ht="147.75" customHeight="1" x14ac:dyDescent="0.3">
      <c r="A12" s="200"/>
      <c r="B12" s="209"/>
      <c r="C12" s="210"/>
      <c r="D12" s="197"/>
      <c r="E12" s="190"/>
      <c r="F12" s="192"/>
      <c r="G12" s="192"/>
      <c r="H12" s="200"/>
      <c r="I12" s="192"/>
      <c r="J12" s="192"/>
      <c r="K12" s="192"/>
      <c r="L12" s="23" t="s">
        <v>96</v>
      </c>
      <c r="M12" s="24" t="s">
        <v>162</v>
      </c>
      <c r="N12" s="24" t="s">
        <v>163</v>
      </c>
      <c r="O12" s="25" t="s">
        <v>164</v>
      </c>
      <c r="P12" s="26">
        <v>1</v>
      </c>
      <c r="Q12" s="26">
        <v>2</v>
      </c>
      <c r="R12" s="26">
        <v>3</v>
      </c>
      <c r="S12" s="26">
        <v>4</v>
      </c>
      <c r="T12" s="26">
        <v>1</v>
      </c>
      <c r="U12" s="26">
        <v>2</v>
      </c>
      <c r="V12" s="26">
        <v>3</v>
      </c>
      <c r="W12" s="26">
        <v>4</v>
      </c>
      <c r="X12" s="26">
        <v>1</v>
      </c>
      <c r="Y12" s="26">
        <v>2</v>
      </c>
      <c r="Z12" s="26">
        <v>3</v>
      </c>
      <c r="AA12" s="26">
        <v>4</v>
      </c>
    </row>
    <row r="13" spans="1:27" s="1" customFormat="1" ht="15.75" x14ac:dyDescent="0.25">
      <c r="A13" s="215">
        <v>1</v>
      </c>
      <c r="B13" s="216"/>
      <c r="C13" s="217"/>
      <c r="D13" s="19">
        <v>2</v>
      </c>
      <c r="E13" s="19">
        <v>3</v>
      </c>
      <c r="F13" s="20">
        <v>4</v>
      </c>
      <c r="G13" s="20">
        <v>5</v>
      </c>
      <c r="H13" s="20">
        <v>6</v>
      </c>
      <c r="I13" s="20">
        <v>7</v>
      </c>
      <c r="J13" s="20">
        <v>8</v>
      </c>
      <c r="K13" s="20">
        <v>9</v>
      </c>
      <c r="L13" s="20">
        <v>10</v>
      </c>
      <c r="M13" s="21" t="s">
        <v>99</v>
      </c>
      <c r="N13" s="21" t="s">
        <v>100</v>
      </c>
      <c r="O13" s="22" t="s">
        <v>101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</row>
    <row r="14" spans="1:27" s="10" customFormat="1" ht="23.25" customHeight="1" x14ac:dyDescent="0.25">
      <c r="A14" s="218" t="s">
        <v>12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20"/>
    </row>
    <row r="15" spans="1:27" s="11" customFormat="1" ht="22.5" customHeight="1" x14ac:dyDescent="0.2">
      <c r="A15" s="168" t="s">
        <v>13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70"/>
    </row>
    <row r="16" spans="1:27" s="12" customFormat="1" ht="108" customHeight="1" x14ac:dyDescent="0.2">
      <c r="A16" s="165" t="s">
        <v>14</v>
      </c>
      <c r="B16" s="165"/>
      <c r="C16" s="165"/>
      <c r="D16" s="27"/>
      <c r="E16" s="28" t="s">
        <v>215</v>
      </c>
      <c r="F16" s="28" t="s">
        <v>129</v>
      </c>
      <c r="G16" s="28" t="s">
        <v>15</v>
      </c>
      <c r="H16" s="29">
        <v>41640</v>
      </c>
      <c r="I16" s="29">
        <v>42004</v>
      </c>
      <c r="J16" s="28" t="s">
        <v>16</v>
      </c>
      <c r="K16" s="30" t="s">
        <v>11</v>
      </c>
      <c r="L16" s="106">
        <f>M16+N16+O16</f>
        <v>55802560</v>
      </c>
      <c r="M16" s="40">
        <f>SUM(M17:M20)</f>
        <v>55802560</v>
      </c>
      <c r="N16" s="110">
        <f>SUM(N17:N19)</f>
        <v>0</v>
      </c>
      <c r="O16" s="110">
        <f>SUM(O17:O19)</f>
        <v>0</v>
      </c>
      <c r="P16" s="31"/>
      <c r="Q16" s="31"/>
      <c r="R16" s="31"/>
      <c r="S16" s="31" t="s">
        <v>105</v>
      </c>
      <c r="T16" s="31"/>
      <c r="U16" s="31"/>
      <c r="V16" s="31"/>
      <c r="W16" s="31"/>
      <c r="X16" s="31"/>
      <c r="Y16" s="31"/>
      <c r="Z16" s="31"/>
      <c r="AA16" s="31"/>
    </row>
    <row r="17" spans="1:27" ht="158.25" customHeight="1" x14ac:dyDescent="0.2">
      <c r="A17" s="213" t="s">
        <v>140</v>
      </c>
      <c r="B17" s="213"/>
      <c r="C17" s="213"/>
      <c r="D17" s="32"/>
      <c r="E17" s="135" t="s">
        <v>132</v>
      </c>
      <c r="F17" s="135" t="s">
        <v>129</v>
      </c>
      <c r="G17" s="28" t="s">
        <v>133</v>
      </c>
      <c r="H17" s="29">
        <v>41640</v>
      </c>
      <c r="I17" s="29">
        <v>42004</v>
      </c>
      <c r="J17" s="28" t="s">
        <v>11</v>
      </c>
      <c r="K17" s="28" t="s">
        <v>11</v>
      </c>
      <c r="L17" s="106">
        <f t="shared" ref="L17:L20" si="0">M17+N17+O17</f>
        <v>5000000</v>
      </c>
      <c r="M17" s="42">
        <v>5000000</v>
      </c>
      <c r="N17" s="44">
        <v>0</v>
      </c>
      <c r="O17" s="44">
        <v>0</v>
      </c>
      <c r="P17" s="34"/>
      <c r="Q17" s="34"/>
      <c r="R17" s="34"/>
      <c r="S17" s="34" t="s">
        <v>105</v>
      </c>
      <c r="T17" s="34"/>
      <c r="U17" s="34"/>
      <c r="V17" s="34"/>
      <c r="W17" s="34"/>
      <c r="X17" s="34"/>
      <c r="Y17" s="34"/>
      <c r="Z17" s="34"/>
      <c r="AA17" s="34"/>
    </row>
    <row r="18" spans="1:27" ht="141.75" customHeight="1" x14ac:dyDescent="0.2">
      <c r="A18" s="213" t="s">
        <v>141</v>
      </c>
      <c r="B18" s="213"/>
      <c r="C18" s="213"/>
      <c r="D18" s="32"/>
      <c r="E18" s="136"/>
      <c r="F18" s="136"/>
      <c r="G18" s="28" t="s">
        <v>134</v>
      </c>
      <c r="H18" s="29">
        <v>41640</v>
      </c>
      <c r="I18" s="35">
        <v>42004</v>
      </c>
      <c r="J18" s="28" t="s">
        <v>11</v>
      </c>
      <c r="K18" s="28" t="s">
        <v>11</v>
      </c>
      <c r="L18" s="106">
        <f t="shared" si="0"/>
        <v>7000000</v>
      </c>
      <c r="M18" s="42">
        <f>7278949.2-278949.2</f>
        <v>7000000</v>
      </c>
      <c r="N18" s="44">
        <v>0</v>
      </c>
      <c r="O18" s="44">
        <v>0</v>
      </c>
      <c r="P18" s="34"/>
      <c r="Q18" s="34"/>
      <c r="R18" s="34"/>
      <c r="S18" s="34" t="s">
        <v>105</v>
      </c>
      <c r="T18" s="34"/>
      <c r="U18" s="34"/>
      <c r="V18" s="34"/>
      <c r="W18" s="34"/>
      <c r="X18" s="34"/>
      <c r="Y18" s="34"/>
      <c r="Z18" s="34"/>
      <c r="AA18" s="34"/>
    </row>
    <row r="19" spans="1:27" ht="87" customHeight="1" x14ac:dyDescent="0.2">
      <c r="A19" s="213" t="s">
        <v>142</v>
      </c>
      <c r="B19" s="213"/>
      <c r="C19" s="213"/>
      <c r="D19" s="32"/>
      <c r="E19" s="136"/>
      <c r="F19" s="136"/>
      <c r="G19" s="135" t="s">
        <v>17</v>
      </c>
      <c r="H19" s="29">
        <v>41640</v>
      </c>
      <c r="I19" s="29">
        <v>42004</v>
      </c>
      <c r="J19" s="28" t="s">
        <v>11</v>
      </c>
      <c r="K19" s="28" t="s">
        <v>11</v>
      </c>
      <c r="L19" s="106">
        <f t="shared" si="0"/>
        <v>9824742.8599999994</v>
      </c>
      <c r="M19" s="42">
        <f>9824742.86</f>
        <v>9824742.8599999994</v>
      </c>
      <c r="N19" s="44">
        <v>0</v>
      </c>
      <c r="O19" s="44">
        <v>0</v>
      </c>
      <c r="P19" s="34"/>
      <c r="Q19" s="34"/>
      <c r="R19" s="34"/>
      <c r="S19" s="34" t="s">
        <v>105</v>
      </c>
      <c r="T19" s="34"/>
      <c r="U19" s="34"/>
      <c r="V19" s="34"/>
      <c r="W19" s="34"/>
      <c r="X19" s="34"/>
      <c r="Y19" s="34"/>
      <c r="Z19" s="34"/>
      <c r="AA19" s="34"/>
    </row>
    <row r="20" spans="1:27" ht="93" customHeight="1" x14ac:dyDescent="0.2">
      <c r="A20" s="213" t="s">
        <v>143</v>
      </c>
      <c r="B20" s="213"/>
      <c r="C20" s="213"/>
      <c r="D20" s="36"/>
      <c r="E20" s="137"/>
      <c r="F20" s="137"/>
      <c r="G20" s="137"/>
      <c r="H20" s="29">
        <v>41640</v>
      </c>
      <c r="I20" s="29">
        <v>42004</v>
      </c>
      <c r="J20" s="28" t="s">
        <v>11</v>
      </c>
      <c r="K20" s="28" t="s">
        <v>11</v>
      </c>
      <c r="L20" s="106">
        <f t="shared" si="0"/>
        <v>33977817.140000001</v>
      </c>
      <c r="M20" s="42">
        <v>33977817.140000001</v>
      </c>
      <c r="N20" s="44">
        <v>0</v>
      </c>
      <c r="O20" s="44">
        <v>0</v>
      </c>
      <c r="P20" s="34"/>
      <c r="Q20" s="37"/>
      <c r="R20" s="34"/>
      <c r="S20" s="34" t="s">
        <v>105</v>
      </c>
      <c r="T20" s="34"/>
      <c r="U20" s="34"/>
      <c r="V20" s="34"/>
      <c r="W20" s="34"/>
      <c r="X20" s="34"/>
      <c r="Y20" s="34"/>
      <c r="Z20" s="34"/>
      <c r="AA20" s="34"/>
    </row>
    <row r="21" spans="1:27" ht="66" customHeight="1" x14ac:dyDescent="0.2">
      <c r="A21" s="211" t="s">
        <v>168</v>
      </c>
      <c r="B21" s="211"/>
      <c r="C21" s="211"/>
      <c r="D21" s="60"/>
      <c r="E21" s="179" t="s">
        <v>169</v>
      </c>
      <c r="F21" s="180"/>
      <c r="G21" s="180"/>
      <c r="H21" s="181"/>
      <c r="I21" s="61">
        <v>42004</v>
      </c>
      <c r="J21" s="62"/>
      <c r="K21" s="62"/>
      <c r="L21" s="63"/>
      <c r="M21" s="64"/>
      <c r="N21" s="64"/>
      <c r="O21" s="64"/>
      <c r="P21" s="65"/>
      <c r="Q21" s="65"/>
      <c r="R21" s="65"/>
      <c r="S21" s="65" t="s">
        <v>105</v>
      </c>
      <c r="T21" s="65"/>
      <c r="U21" s="65"/>
      <c r="V21" s="65"/>
      <c r="W21" s="65"/>
      <c r="X21" s="65"/>
      <c r="Y21" s="65"/>
      <c r="Z21" s="65"/>
      <c r="AA21" s="65"/>
    </row>
    <row r="22" spans="1:27" ht="61.5" customHeight="1" x14ac:dyDescent="0.2">
      <c r="A22" s="211" t="s">
        <v>170</v>
      </c>
      <c r="B22" s="211"/>
      <c r="C22" s="211"/>
      <c r="D22" s="60"/>
      <c r="E22" s="179" t="s">
        <v>171</v>
      </c>
      <c r="F22" s="180"/>
      <c r="G22" s="180"/>
      <c r="H22" s="181"/>
      <c r="I22" s="61">
        <v>42004</v>
      </c>
      <c r="J22" s="62"/>
      <c r="K22" s="62"/>
      <c r="L22" s="63"/>
      <c r="M22" s="64"/>
      <c r="N22" s="64"/>
      <c r="O22" s="64"/>
      <c r="P22" s="65"/>
      <c r="Q22" s="65"/>
      <c r="R22" s="65"/>
      <c r="S22" s="65" t="s">
        <v>105</v>
      </c>
      <c r="T22" s="65"/>
      <c r="U22" s="65"/>
      <c r="V22" s="65"/>
      <c r="W22" s="65"/>
      <c r="X22" s="65"/>
      <c r="Y22" s="65"/>
      <c r="Z22" s="65"/>
      <c r="AA22" s="65"/>
    </row>
    <row r="23" spans="1:27" ht="81.75" customHeight="1" x14ac:dyDescent="0.2">
      <c r="A23" s="214" t="s">
        <v>173</v>
      </c>
      <c r="B23" s="214"/>
      <c r="C23" s="214"/>
      <c r="D23" s="60"/>
      <c r="E23" s="179" t="s">
        <v>172</v>
      </c>
      <c r="F23" s="180"/>
      <c r="G23" s="180"/>
      <c r="H23" s="181"/>
      <c r="I23" s="61">
        <v>42004</v>
      </c>
      <c r="J23" s="62"/>
      <c r="K23" s="62"/>
      <c r="L23" s="63"/>
      <c r="M23" s="64"/>
      <c r="N23" s="64"/>
      <c r="O23" s="64"/>
      <c r="P23" s="65"/>
      <c r="Q23" s="65"/>
      <c r="R23" s="65"/>
      <c r="S23" s="65" t="s">
        <v>105</v>
      </c>
      <c r="T23" s="65"/>
      <c r="U23" s="65"/>
      <c r="V23" s="65"/>
      <c r="W23" s="65"/>
      <c r="X23" s="65"/>
      <c r="Y23" s="65"/>
      <c r="Z23" s="65"/>
      <c r="AA23" s="65"/>
    </row>
    <row r="24" spans="1:27" ht="65.25" customHeight="1" x14ac:dyDescent="0.2">
      <c r="A24" s="211" t="s">
        <v>175</v>
      </c>
      <c r="B24" s="211"/>
      <c r="C24" s="211"/>
      <c r="D24" s="66" t="s">
        <v>114</v>
      </c>
      <c r="E24" s="179" t="s">
        <v>174</v>
      </c>
      <c r="F24" s="180"/>
      <c r="G24" s="180"/>
      <c r="H24" s="181"/>
      <c r="I24" s="61">
        <v>42004</v>
      </c>
      <c r="J24" s="62"/>
      <c r="K24" s="62"/>
      <c r="L24" s="63"/>
      <c r="M24" s="64"/>
      <c r="N24" s="64"/>
      <c r="O24" s="64"/>
      <c r="P24" s="65"/>
      <c r="Q24" s="67"/>
      <c r="R24" s="65"/>
      <c r="S24" s="65" t="s">
        <v>105</v>
      </c>
      <c r="T24" s="65"/>
      <c r="U24" s="65"/>
      <c r="V24" s="65"/>
      <c r="W24" s="65"/>
      <c r="X24" s="65"/>
      <c r="Y24" s="65"/>
      <c r="Z24" s="65"/>
      <c r="AA24" s="65"/>
    </row>
    <row r="25" spans="1:27" s="12" customFormat="1" ht="115.5" customHeight="1" x14ac:dyDescent="0.2">
      <c r="A25" s="165" t="s">
        <v>18</v>
      </c>
      <c r="B25" s="165"/>
      <c r="C25" s="165"/>
      <c r="D25" s="27"/>
      <c r="E25" s="28" t="s">
        <v>176</v>
      </c>
      <c r="F25" s="28" t="s">
        <v>180</v>
      </c>
      <c r="G25" s="28" t="s">
        <v>15</v>
      </c>
      <c r="H25" s="29">
        <v>41640</v>
      </c>
      <c r="I25" s="29">
        <v>42004</v>
      </c>
      <c r="J25" s="30" t="s">
        <v>19</v>
      </c>
      <c r="K25" s="30" t="s">
        <v>11</v>
      </c>
      <c r="L25" s="120">
        <f>M25+N25+O25</f>
        <v>0</v>
      </c>
      <c r="M25" s="110">
        <v>0</v>
      </c>
      <c r="N25" s="110">
        <v>0</v>
      </c>
      <c r="O25" s="110">
        <v>0</v>
      </c>
      <c r="P25" s="31"/>
      <c r="Q25" s="31"/>
      <c r="R25" s="31"/>
      <c r="S25" s="31" t="s">
        <v>105</v>
      </c>
      <c r="T25" s="31"/>
      <c r="U25" s="31"/>
      <c r="V25" s="31"/>
      <c r="W25" s="31"/>
      <c r="X25" s="31"/>
      <c r="Y25" s="31"/>
      <c r="Z25" s="31"/>
      <c r="AA25" s="31"/>
    </row>
    <row r="26" spans="1:27" s="12" customFormat="1" ht="55.5" customHeight="1" x14ac:dyDescent="0.2">
      <c r="A26" s="231" t="s">
        <v>178</v>
      </c>
      <c r="B26" s="231"/>
      <c r="C26" s="231"/>
      <c r="D26" s="68"/>
      <c r="E26" s="179" t="s">
        <v>179</v>
      </c>
      <c r="F26" s="180"/>
      <c r="G26" s="180"/>
      <c r="H26" s="181"/>
      <c r="I26" s="61">
        <v>42004</v>
      </c>
      <c r="J26" s="69"/>
      <c r="K26" s="69"/>
      <c r="L26" s="111"/>
      <c r="M26" s="112"/>
      <c r="N26" s="112"/>
      <c r="O26" s="112"/>
      <c r="P26" s="70"/>
      <c r="Q26" s="70"/>
      <c r="R26" s="70"/>
      <c r="S26" s="65" t="s">
        <v>110</v>
      </c>
      <c r="T26" s="70"/>
      <c r="U26" s="70"/>
      <c r="V26" s="70"/>
      <c r="W26" s="70"/>
      <c r="X26" s="70"/>
      <c r="Y26" s="70"/>
      <c r="Z26" s="70"/>
      <c r="AA26" s="70"/>
    </row>
    <row r="27" spans="1:27" s="12" customFormat="1" ht="149.25" customHeight="1" x14ac:dyDescent="0.2">
      <c r="A27" s="230" t="s">
        <v>240</v>
      </c>
      <c r="B27" s="230"/>
      <c r="C27" s="230"/>
      <c r="D27" s="39"/>
      <c r="E27" s="212" t="s">
        <v>216</v>
      </c>
      <c r="F27" s="212" t="s">
        <v>10</v>
      </c>
      <c r="G27" s="212" t="s">
        <v>130</v>
      </c>
      <c r="H27" s="29">
        <v>42005</v>
      </c>
      <c r="I27" s="29">
        <v>42369</v>
      </c>
      <c r="J27" s="71" t="s">
        <v>20</v>
      </c>
      <c r="K27" s="30" t="s">
        <v>11</v>
      </c>
      <c r="L27" s="120">
        <v>0</v>
      </c>
      <c r="M27" s="113">
        <v>0</v>
      </c>
      <c r="N27" s="113">
        <v>0</v>
      </c>
      <c r="O27" s="113">
        <v>0</v>
      </c>
      <c r="P27" s="31"/>
      <c r="Q27" s="31"/>
      <c r="R27" s="31"/>
      <c r="S27" s="31"/>
      <c r="T27" s="31"/>
      <c r="U27" s="31"/>
      <c r="V27" s="31"/>
      <c r="W27" s="34" t="s">
        <v>105</v>
      </c>
      <c r="X27" s="31"/>
      <c r="Y27" s="31"/>
      <c r="Z27" s="31"/>
      <c r="AA27" s="31"/>
    </row>
    <row r="28" spans="1:27" s="12" customFormat="1" ht="163.5" customHeight="1" x14ac:dyDescent="0.2">
      <c r="A28" s="272" t="s">
        <v>241</v>
      </c>
      <c r="B28" s="273"/>
      <c r="C28" s="274"/>
      <c r="D28" s="39"/>
      <c r="E28" s="212"/>
      <c r="F28" s="212"/>
      <c r="G28" s="212"/>
      <c r="H28" s="29">
        <v>42005</v>
      </c>
      <c r="I28" s="29">
        <v>42369</v>
      </c>
      <c r="J28" s="71" t="s">
        <v>21</v>
      </c>
      <c r="K28" s="30" t="s">
        <v>11</v>
      </c>
      <c r="L28" s="275">
        <v>0</v>
      </c>
      <c r="M28" s="113">
        <v>0</v>
      </c>
      <c r="N28" s="113">
        <v>0</v>
      </c>
      <c r="O28" s="114">
        <v>0</v>
      </c>
      <c r="P28" s="31"/>
      <c r="Q28" s="31"/>
      <c r="R28" s="31"/>
      <c r="S28" s="31"/>
      <c r="T28" s="31"/>
      <c r="U28" s="31"/>
      <c r="V28" s="31"/>
      <c r="W28" s="34" t="s">
        <v>105</v>
      </c>
      <c r="X28" s="31"/>
      <c r="Y28" s="31"/>
      <c r="Z28" s="31"/>
      <c r="AA28" s="31"/>
    </row>
    <row r="29" spans="1:27" s="12" customFormat="1" ht="32.25" customHeight="1" x14ac:dyDescent="0.2">
      <c r="A29" s="231" t="s">
        <v>181</v>
      </c>
      <c r="B29" s="231"/>
      <c r="C29" s="231"/>
      <c r="D29" s="68"/>
      <c r="E29" s="179" t="s">
        <v>182</v>
      </c>
      <c r="F29" s="180"/>
      <c r="G29" s="180"/>
      <c r="H29" s="181"/>
      <c r="I29" s="61">
        <v>42369</v>
      </c>
      <c r="J29" s="72" t="s">
        <v>11</v>
      </c>
      <c r="K29" s="69"/>
      <c r="L29" s="73"/>
      <c r="M29" s="74"/>
      <c r="N29" s="74"/>
      <c r="O29" s="74"/>
      <c r="P29" s="70"/>
      <c r="Q29" s="70"/>
      <c r="R29" s="70"/>
      <c r="S29" s="70"/>
      <c r="T29" s="70"/>
      <c r="U29" s="70"/>
      <c r="V29" s="70"/>
      <c r="W29" s="65" t="s">
        <v>105</v>
      </c>
      <c r="X29" s="70"/>
      <c r="Y29" s="70"/>
      <c r="Z29" s="70"/>
      <c r="AA29" s="70"/>
    </row>
    <row r="30" spans="1:27" s="12" customFormat="1" ht="29.25" customHeight="1" x14ac:dyDescent="0.2">
      <c r="A30" s="231" t="s">
        <v>184</v>
      </c>
      <c r="B30" s="231"/>
      <c r="C30" s="231"/>
      <c r="D30" s="75"/>
      <c r="E30" s="179" t="s">
        <v>183</v>
      </c>
      <c r="F30" s="180"/>
      <c r="G30" s="180"/>
      <c r="H30" s="181"/>
      <c r="I30" s="76">
        <v>42369</v>
      </c>
      <c r="J30" s="65" t="s">
        <v>11</v>
      </c>
      <c r="K30" s="70"/>
      <c r="L30" s="73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65" t="s">
        <v>105</v>
      </c>
      <c r="X30" s="70"/>
      <c r="Y30" s="70"/>
      <c r="Z30" s="70"/>
      <c r="AA30" s="70"/>
    </row>
    <row r="31" spans="1:27" s="11" customFormat="1" ht="35.25" customHeight="1" x14ac:dyDescent="0.2">
      <c r="A31" s="232" t="s">
        <v>22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4"/>
    </row>
    <row r="32" spans="1:27" s="12" customFormat="1" ht="112.5" x14ac:dyDescent="0.3">
      <c r="A32" s="165" t="s">
        <v>23</v>
      </c>
      <c r="B32" s="165"/>
      <c r="C32" s="165"/>
      <c r="D32" s="27"/>
      <c r="E32" s="28" t="s">
        <v>216</v>
      </c>
      <c r="F32" s="28" t="s">
        <v>177</v>
      </c>
      <c r="G32" s="28" t="s">
        <v>160</v>
      </c>
      <c r="H32" s="29">
        <v>41640</v>
      </c>
      <c r="I32" s="29">
        <v>42735</v>
      </c>
      <c r="J32" s="28" t="s">
        <v>24</v>
      </c>
      <c r="K32" s="30" t="s">
        <v>11</v>
      </c>
      <c r="L32" s="106">
        <f>M32+N32+O32</f>
        <v>69024490.450000003</v>
      </c>
      <c r="M32" s="40">
        <f>SUM(M33:M39)</f>
        <v>26200490.449999999</v>
      </c>
      <c r="N32" s="40">
        <f>SUM(N33:N39)</f>
        <v>21412000</v>
      </c>
      <c r="O32" s="40">
        <f>SUM(O33:O39)</f>
        <v>21412000</v>
      </c>
      <c r="P32" s="41" t="s">
        <v>105</v>
      </c>
      <c r="Q32" s="41" t="s">
        <v>105</v>
      </c>
      <c r="R32" s="41" t="s">
        <v>105</v>
      </c>
      <c r="S32" s="41" t="s">
        <v>105</v>
      </c>
      <c r="T32" s="41" t="s">
        <v>105</v>
      </c>
      <c r="U32" s="41" t="s">
        <v>105</v>
      </c>
      <c r="V32" s="41" t="s">
        <v>105</v>
      </c>
      <c r="W32" s="41" t="s">
        <v>105</v>
      </c>
      <c r="X32" s="41" t="s">
        <v>105</v>
      </c>
      <c r="Y32" s="41" t="s">
        <v>105</v>
      </c>
      <c r="Z32" s="41" t="s">
        <v>105</v>
      </c>
      <c r="AA32" s="41" t="s">
        <v>105</v>
      </c>
    </row>
    <row r="33" spans="1:27" ht="136.5" customHeight="1" x14ac:dyDescent="0.35">
      <c r="A33" s="213" t="s">
        <v>144</v>
      </c>
      <c r="B33" s="213"/>
      <c r="C33" s="213"/>
      <c r="D33" s="32"/>
      <c r="E33" s="135" t="s">
        <v>186</v>
      </c>
      <c r="F33" s="28" t="s">
        <v>115</v>
      </c>
      <c r="G33" s="28" t="s">
        <v>185</v>
      </c>
      <c r="H33" s="29">
        <v>41640</v>
      </c>
      <c r="I33" s="29">
        <v>42735</v>
      </c>
      <c r="J33" s="28" t="s">
        <v>11</v>
      </c>
      <c r="K33" s="28">
        <v>1000</v>
      </c>
      <c r="L33" s="106">
        <f t="shared" ref="L33:L39" si="1">M33+N33+O33</f>
        <v>7980000</v>
      </c>
      <c r="M33" s="42">
        <v>2660000</v>
      </c>
      <c r="N33" s="42">
        <v>2660000</v>
      </c>
      <c r="O33" s="42">
        <v>2660000</v>
      </c>
      <c r="P33" s="43" t="s">
        <v>105</v>
      </c>
      <c r="Q33" s="43" t="s">
        <v>105</v>
      </c>
      <c r="R33" s="43" t="s">
        <v>105</v>
      </c>
      <c r="S33" s="43" t="s">
        <v>105</v>
      </c>
      <c r="T33" s="43" t="s">
        <v>105</v>
      </c>
      <c r="U33" s="43" t="s">
        <v>105</v>
      </c>
      <c r="V33" s="43" t="s">
        <v>105</v>
      </c>
      <c r="W33" s="43" t="s">
        <v>105</v>
      </c>
      <c r="X33" s="43" t="s">
        <v>105</v>
      </c>
      <c r="Y33" s="43" t="s">
        <v>105</v>
      </c>
      <c r="Z33" s="43" t="s">
        <v>105</v>
      </c>
      <c r="AA33" s="43" t="s">
        <v>105</v>
      </c>
    </row>
    <row r="34" spans="1:27" ht="150.75" customHeight="1" x14ac:dyDescent="0.35">
      <c r="A34" s="213" t="s">
        <v>144</v>
      </c>
      <c r="B34" s="213"/>
      <c r="C34" s="213"/>
      <c r="D34" s="32"/>
      <c r="E34" s="136"/>
      <c r="F34" s="28" t="s">
        <v>116</v>
      </c>
      <c r="G34" s="28" t="s">
        <v>188</v>
      </c>
      <c r="H34" s="29">
        <v>41640</v>
      </c>
      <c r="I34" s="29">
        <v>42735</v>
      </c>
      <c r="J34" s="28" t="s">
        <v>11</v>
      </c>
      <c r="K34" s="28">
        <v>1000</v>
      </c>
      <c r="L34" s="106">
        <f t="shared" si="1"/>
        <v>18103490.449999999</v>
      </c>
      <c r="M34" s="42">
        <f>8093490.45</f>
        <v>8093490.4500000002</v>
      </c>
      <c r="N34" s="42">
        <v>5005000</v>
      </c>
      <c r="O34" s="42">
        <v>5005000</v>
      </c>
      <c r="P34" s="43" t="s">
        <v>105</v>
      </c>
      <c r="Q34" s="43" t="s">
        <v>105</v>
      </c>
      <c r="R34" s="43" t="s">
        <v>105</v>
      </c>
      <c r="S34" s="43" t="s">
        <v>105</v>
      </c>
      <c r="T34" s="43" t="s">
        <v>105</v>
      </c>
      <c r="U34" s="43" t="s">
        <v>105</v>
      </c>
      <c r="V34" s="43" t="s">
        <v>105</v>
      </c>
      <c r="W34" s="43" t="s">
        <v>105</v>
      </c>
      <c r="X34" s="43" t="s">
        <v>105</v>
      </c>
      <c r="Y34" s="43" t="s">
        <v>105</v>
      </c>
      <c r="Z34" s="43" t="s">
        <v>105</v>
      </c>
      <c r="AA34" s="43" t="s">
        <v>105</v>
      </c>
    </row>
    <row r="35" spans="1:27" ht="136.5" customHeight="1" x14ac:dyDescent="0.35">
      <c r="A35" s="236" t="s">
        <v>144</v>
      </c>
      <c r="B35" s="236"/>
      <c r="C35" s="236"/>
      <c r="D35" s="83"/>
      <c r="E35" s="136"/>
      <c r="F35" s="46" t="s">
        <v>120</v>
      </c>
      <c r="G35" s="46" t="s">
        <v>187</v>
      </c>
      <c r="H35" s="84">
        <v>41640</v>
      </c>
      <c r="I35" s="84">
        <v>42735</v>
      </c>
      <c r="J35" s="46" t="s">
        <v>11</v>
      </c>
      <c r="K35" s="46">
        <v>1000</v>
      </c>
      <c r="L35" s="115">
        <f t="shared" si="1"/>
        <v>11118000</v>
      </c>
      <c r="M35" s="85">
        <f>3726000-60000</f>
        <v>3666000</v>
      </c>
      <c r="N35" s="85">
        <v>3726000</v>
      </c>
      <c r="O35" s="85">
        <v>3726000</v>
      </c>
      <c r="P35" s="86" t="s">
        <v>105</v>
      </c>
      <c r="Q35" s="86" t="s">
        <v>105</v>
      </c>
      <c r="R35" s="86" t="s">
        <v>105</v>
      </c>
      <c r="S35" s="86" t="s">
        <v>105</v>
      </c>
      <c r="T35" s="86" t="s">
        <v>105</v>
      </c>
      <c r="U35" s="86" t="s">
        <v>105</v>
      </c>
      <c r="V35" s="86" t="s">
        <v>105</v>
      </c>
      <c r="W35" s="86" t="s">
        <v>105</v>
      </c>
      <c r="X35" s="86" t="s">
        <v>105</v>
      </c>
      <c r="Y35" s="86" t="s">
        <v>105</v>
      </c>
      <c r="Z35" s="86" t="s">
        <v>105</v>
      </c>
      <c r="AA35" s="86" t="s">
        <v>105</v>
      </c>
    </row>
    <row r="36" spans="1:27" ht="40.5" customHeight="1" x14ac:dyDescent="0.35">
      <c r="A36" s="91"/>
      <c r="B36" s="91"/>
      <c r="C36" s="91"/>
      <c r="D36" s="91"/>
      <c r="E36" s="59"/>
      <c r="F36" s="59"/>
      <c r="G36" s="59"/>
      <c r="H36" s="92"/>
      <c r="I36" s="92"/>
      <c r="J36" s="59"/>
      <c r="K36" s="59"/>
      <c r="L36" s="116"/>
      <c r="M36" s="93"/>
      <c r="N36" s="93"/>
      <c r="O36" s="93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ht="163.5" customHeight="1" x14ac:dyDescent="0.35">
      <c r="A37" s="235" t="s">
        <v>144</v>
      </c>
      <c r="B37" s="235"/>
      <c r="C37" s="235"/>
      <c r="D37" s="87"/>
      <c r="E37" s="135" t="s">
        <v>189</v>
      </c>
      <c r="F37" s="82" t="s">
        <v>117</v>
      </c>
      <c r="G37" s="82" t="s">
        <v>25</v>
      </c>
      <c r="H37" s="88">
        <v>41640</v>
      </c>
      <c r="I37" s="88">
        <v>42735</v>
      </c>
      <c r="J37" s="82" t="s">
        <v>11</v>
      </c>
      <c r="K37" s="82">
        <v>1000</v>
      </c>
      <c r="L37" s="117">
        <f t="shared" si="1"/>
        <v>8850000</v>
      </c>
      <c r="M37" s="89">
        <f>2930000+60000</f>
        <v>2990000</v>
      </c>
      <c r="N37" s="89">
        <v>2930000</v>
      </c>
      <c r="O37" s="89">
        <v>2930000</v>
      </c>
      <c r="P37" s="90" t="s">
        <v>105</v>
      </c>
      <c r="Q37" s="90" t="s">
        <v>105</v>
      </c>
      <c r="R37" s="90" t="s">
        <v>105</v>
      </c>
      <c r="S37" s="90" t="s">
        <v>105</v>
      </c>
      <c r="T37" s="90" t="s">
        <v>105</v>
      </c>
      <c r="U37" s="90" t="s">
        <v>105</v>
      </c>
      <c r="V37" s="90" t="s">
        <v>105</v>
      </c>
      <c r="W37" s="90" t="s">
        <v>105</v>
      </c>
      <c r="X37" s="90" t="s">
        <v>105</v>
      </c>
      <c r="Y37" s="90" t="s">
        <v>105</v>
      </c>
      <c r="Z37" s="90" t="s">
        <v>105</v>
      </c>
      <c r="AA37" s="90" t="s">
        <v>105</v>
      </c>
    </row>
    <row r="38" spans="1:27" ht="162.75" customHeight="1" x14ac:dyDescent="0.35">
      <c r="A38" s="213" t="s">
        <v>144</v>
      </c>
      <c r="B38" s="213"/>
      <c r="C38" s="213"/>
      <c r="D38" s="32"/>
      <c r="E38" s="136"/>
      <c r="F38" s="28" t="s">
        <v>118</v>
      </c>
      <c r="G38" s="28" t="s">
        <v>26</v>
      </c>
      <c r="H38" s="29">
        <v>41640</v>
      </c>
      <c r="I38" s="29">
        <v>42735</v>
      </c>
      <c r="J38" s="28" t="s">
        <v>11</v>
      </c>
      <c r="K38" s="28">
        <v>1000</v>
      </c>
      <c r="L38" s="117">
        <f t="shared" si="1"/>
        <v>9939000</v>
      </c>
      <c r="M38" s="42">
        <v>3313000</v>
      </c>
      <c r="N38" s="42">
        <v>3313000</v>
      </c>
      <c r="O38" s="42">
        <v>3313000</v>
      </c>
      <c r="P38" s="43" t="s">
        <v>105</v>
      </c>
      <c r="Q38" s="43" t="s">
        <v>105</v>
      </c>
      <c r="R38" s="43" t="s">
        <v>105</v>
      </c>
      <c r="S38" s="43" t="s">
        <v>105</v>
      </c>
      <c r="T38" s="43" t="s">
        <v>105</v>
      </c>
      <c r="U38" s="43" t="s">
        <v>105</v>
      </c>
      <c r="V38" s="43" t="s">
        <v>105</v>
      </c>
      <c r="W38" s="43" t="s">
        <v>105</v>
      </c>
      <c r="X38" s="43" t="s">
        <v>105</v>
      </c>
      <c r="Y38" s="43" t="s">
        <v>105</v>
      </c>
      <c r="Z38" s="43" t="s">
        <v>105</v>
      </c>
      <c r="AA38" s="43" t="s">
        <v>105</v>
      </c>
    </row>
    <row r="39" spans="1:27" ht="148.5" customHeight="1" x14ac:dyDescent="0.35">
      <c r="A39" s="213" t="s">
        <v>144</v>
      </c>
      <c r="B39" s="213"/>
      <c r="C39" s="213"/>
      <c r="D39" s="32"/>
      <c r="E39" s="137"/>
      <c r="F39" s="28" t="s">
        <v>119</v>
      </c>
      <c r="G39" s="28" t="s">
        <v>25</v>
      </c>
      <c r="H39" s="29">
        <v>41640</v>
      </c>
      <c r="I39" s="29">
        <v>42735</v>
      </c>
      <c r="J39" s="28" t="s">
        <v>11</v>
      </c>
      <c r="K39" s="28">
        <v>1000</v>
      </c>
      <c r="L39" s="117">
        <f t="shared" si="1"/>
        <v>13034000</v>
      </c>
      <c r="M39" s="42">
        <v>5478000</v>
      </c>
      <c r="N39" s="42">
        <v>3778000</v>
      </c>
      <c r="O39" s="42">
        <v>3778000</v>
      </c>
      <c r="P39" s="43" t="s">
        <v>105</v>
      </c>
      <c r="Q39" s="43" t="s">
        <v>105</v>
      </c>
      <c r="R39" s="43" t="s">
        <v>105</v>
      </c>
      <c r="S39" s="43" t="s">
        <v>105</v>
      </c>
      <c r="T39" s="43" t="s">
        <v>105</v>
      </c>
      <c r="U39" s="43" t="s">
        <v>105</v>
      </c>
      <c r="V39" s="43" t="s">
        <v>105</v>
      </c>
      <c r="W39" s="43" t="s">
        <v>105</v>
      </c>
      <c r="X39" s="43" t="s">
        <v>105</v>
      </c>
      <c r="Y39" s="43" t="s">
        <v>105</v>
      </c>
      <c r="Z39" s="43" t="s">
        <v>105</v>
      </c>
      <c r="AA39" s="43" t="s">
        <v>105</v>
      </c>
    </row>
    <row r="40" spans="1:27" ht="27.75" customHeight="1" x14ac:dyDescent="0.35">
      <c r="A40" s="147" t="s">
        <v>190</v>
      </c>
      <c r="B40" s="148"/>
      <c r="C40" s="149"/>
      <c r="D40" s="182"/>
      <c r="E40" s="126" t="s">
        <v>191</v>
      </c>
      <c r="F40" s="127"/>
      <c r="G40" s="127"/>
      <c r="H40" s="128"/>
      <c r="I40" s="61">
        <v>42004</v>
      </c>
      <c r="J40" s="62"/>
      <c r="K40" s="62"/>
      <c r="L40" s="118"/>
      <c r="M40" s="119"/>
      <c r="N40" s="119"/>
      <c r="O40" s="119"/>
      <c r="P40" s="96"/>
      <c r="Q40" s="96"/>
      <c r="R40" s="96"/>
      <c r="S40" s="96" t="s">
        <v>105</v>
      </c>
      <c r="T40" s="96"/>
      <c r="U40" s="96"/>
      <c r="V40" s="96"/>
      <c r="W40" s="96"/>
      <c r="X40" s="96"/>
      <c r="Y40" s="96"/>
      <c r="Z40" s="96"/>
      <c r="AA40" s="96"/>
    </row>
    <row r="41" spans="1:27" ht="27.75" customHeight="1" x14ac:dyDescent="0.35">
      <c r="A41" s="150"/>
      <c r="B41" s="151"/>
      <c r="C41" s="152"/>
      <c r="D41" s="183"/>
      <c r="E41" s="129"/>
      <c r="F41" s="130"/>
      <c r="G41" s="130"/>
      <c r="H41" s="131"/>
      <c r="I41" s="61">
        <v>42369</v>
      </c>
      <c r="J41" s="62"/>
      <c r="K41" s="62"/>
      <c r="L41" s="118"/>
      <c r="M41" s="119"/>
      <c r="N41" s="119"/>
      <c r="O41" s="119"/>
      <c r="P41" s="96"/>
      <c r="Q41" s="96"/>
      <c r="R41" s="96"/>
      <c r="S41" s="96"/>
      <c r="T41" s="96"/>
      <c r="U41" s="96"/>
      <c r="V41" s="96"/>
      <c r="W41" s="96" t="s">
        <v>105</v>
      </c>
      <c r="X41" s="96"/>
      <c r="Y41" s="96"/>
      <c r="Z41" s="96"/>
      <c r="AA41" s="96"/>
    </row>
    <row r="42" spans="1:27" ht="27.75" customHeight="1" x14ac:dyDescent="0.35">
      <c r="A42" s="153"/>
      <c r="B42" s="154"/>
      <c r="C42" s="155"/>
      <c r="D42" s="184"/>
      <c r="E42" s="132"/>
      <c r="F42" s="133"/>
      <c r="G42" s="133"/>
      <c r="H42" s="134"/>
      <c r="I42" s="61">
        <v>42735</v>
      </c>
      <c r="J42" s="62"/>
      <c r="K42" s="62"/>
      <c r="L42" s="118"/>
      <c r="M42" s="119"/>
      <c r="N42" s="119"/>
      <c r="O42" s="119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 t="s">
        <v>105</v>
      </c>
    </row>
    <row r="43" spans="1:27" s="12" customFormat="1" ht="117" customHeight="1" x14ac:dyDescent="0.3">
      <c r="A43" s="165" t="s">
        <v>27</v>
      </c>
      <c r="B43" s="165"/>
      <c r="C43" s="165"/>
      <c r="D43" s="27"/>
      <c r="E43" s="28" t="s">
        <v>216</v>
      </c>
      <c r="F43" s="28" t="s">
        <v>180</v>
      </c>
      <c r="G43" s="28" t="s">
        <v>28</v>
      </c>
      <c r="H43" s="29">
        <v>41640</v>
      </c>
      <c r="I43" s="29">
        <v>42735</v>
      </c>
      <c r="J43" s="28" t="s">
        <v>29</v>
      </c>
      <c r="K43" s="28" t="s">
        <v>11</v>
      </c>
      <c r="L43" s="106">
        <f>M43+N43+O43</f>
        <v>5478300</v>
      </c>
      <c r="M43" s="40">
        <f>SUM(M44:M49)</f>
        <v>2886800</v>
      </c>
      <c r="N43" s="40">
        <f>SUM(N44:N48)</f>
        <v>1258000</v>
      </c>
      <c r="O43" s="40">
        <f>SUM(O44:O48)</f>
        <v>1333500</v>
      </c>
      <c r="P43" s="41" t="s">
        <v>105</v>
      </c>
      <c r="Q43" s="41" t="s">
        <v>105</v>
      </c>
      <c r="R43" s="41" t="s">
        <v>105</v>
      </c>
      <c r="S43" s="41" t="s">
        <v>105</v>
      </c>
      <c r="T43" s="41" t="s">
        <v>105</v>
      </c>
      <c r="U43" s="41" t="s">
        <v>105</v>
      </c>
      <c r="V43" s="41" t="s">
        <v>105</v>
      </c>
      <c r="W43" s="41" t="s">
        <v>105</v>
      </c>
      <c r="X43" s="41" t="s">
        <v>105</v>
      </c>
      <c r="Y43" s="41" t="s">
        <v>105</v>
      </c>
      <c r="Z43" s="41" t="s">
        <v>105</v>
      </c>
      <c r="AA43" s="41" t="s">
        <v>105</v>
      </c>
    </row>
    <row r="44" spans="1:27" ht="45.75" customHeight="1" x14ac:dyDescent="0.35">
      <c r="A44" s="213" t="s">
        <v>145</v>
      </c>
      <c r="B44" s="213"/>
      <c r="C44" s="213"/>
      <c r="D44" s="32"/>
      <c r="E44" s="135" t="s">
        <v>186</v>
      </c>
      <c r="F44" s="135" t="s">
        <v>116</v>
      </c>
      <c r="G44" s="135" t="s">
        <v>28</v>
      </c>
      <c r="H44" s="29">
        <v>41640</v>
      </c>
      <c r="I44" s="29">
        <v>42004</v>
      </c>
      <c r="J44" s="28" t="s">
        <v>30</v>
      </c>
      <c r="K44" s="28">
        <v>9002</v>
      </c>
      <c r="L44" s="106">
        <f>M44+N44+O44</f>
        <v>300000</v>
      </c>
      <c r="M44" s="42">
        <v>300000</v>
      </c>
      <c r="N44" s="44">
        <v>0</v>
      </c>
      <c r="O44" s="44">
        <v>0</v>
      </c>
      <c r="P44" s="43"/>
      <c r="Q44" s="43"/>
      <c r="R44" s="43"/>
      <c r="S44" s="43" t="s">
        <v>105</v>
      </c>
      <c r="T44" s="43"/>
      <c r="U44" s="43"/>
      <c r="V44" s="43"/>
      <c r="W44" s="43"/>
      <c r="X44" s="43"/>
      <c r="Y44" s="43"/>
      <c r="Z44" s="43"/>
      <c r="AA44" s="43"/>
    </row>
    <row r="45" spans="1:27" ht="47.25" customHeight="1" x14ac:dyDescent="0.35">
      <c r="A45" s="213" t="s">
        <v>146</v>
      </c>
      <c r="B45" s="213"/>
      <c r="C45" s="213"/>
      <c r="D45" s="32"/>
      <c r="E45" s="136"/>
      <c r="F45" s="136"/>
      <c r="G45" s="136"/>
      <c r="H45" s="29">
        <v>41640</v>
      </c>
      <c r="I45" s="29">
        <v>42004</v>
      </c>
      <c r="J45" s="28" t="s">
        <v>31</v>
      </c>
      <c r="K45" s="28">
        <v>9002</v>
      </c>
      <c r="L45" s="106">
        <f t="shared" ref="L45:L49" si="2">M45+N45+O45</f>
        <v>200000</v>
      </c>
      <c r="M45" s="42">
        <v>200000</v>
      </c>
      <c r="N45" s="44">
        <v>0</v>
      </c>
      <c r="O45" s="44">
        <v>0</v>
      </c>
      <c r="P45" s="43"/>
      <c r="Q45" s="43"/>
      <c r="R45" s="43"/>
      <c r="S45" s="43" t="s">
        <v>105</v>
      </c>
      <c r="T45" s="43"/>
      <c r="U45" s="43"/>
      <c r="V45" s="43"/>
      <c r="W45" s="43"/>
      <c r="X45" s="43"/>
      <c r="Y45" s="43"/>
      <c r="Z45" s="43"/>
      <c r="AA45" s="43"/>
    </row>
    <row r="46" spans="1:27" ht="66" customHeight="1" x14ac:dyDescent="0.35">
      <c r="A46" s="213" t="s">
        <v>147</v>
      </c>
      <c r="B46" s="213"/>
      <c r="C46" s="213"/>
      <c r="D46" s="32"/>
      <c r="E46" s="136"/>
      <c r="F46" s="136"/>
      <c r="G46" s="136"/>
      <c r="H46" s="29">
        <v>41640</v>
      </c>
      <c r="I46" s="29">
        <v>42004</v>
      </c>
      <c r="J46" s="28" t="s">
        <v>32</v>
      </c>
      <c r="K46" s="28">
        <v>9002</v>
      </c>
      <c r="L46" s="106">
        <f t="shared" si="2"/>
        <v>400000</v>
      </c>
      <c r="M46" s="42">
        <v>400000</v>
      </c>
      <c r="N46" s="44">
        <v>0</v>
      </c>
      <c r="O46" s="44">
        <v>0</v>
      </c>
      <c r="P46" s="43"/>
      <c r="Q46" s="43"/>
      <c r="R46" s="43"/>
      <c r="S46" s="43" t="s">
        <v>105</v>
      </c>
      <c r="T46" s="43"/>
      <c r="U46" s="43"/>
      <c r="V46" s="43"/>
      <c r="W46" s="43"/>
      <c r="X46" s="43"/>
      <c r="Y46" s="43"/>
      <c r="Z46" s="43"/>
      <c r="AA46" s="43"/>
    </row>
    <row r="47" spans="1:27" ht="41.25" customHeight="1" x14ac:dyDescent="0.35">
      <c r="A47" s="213" t="s">
        <v>148</v>
      </c>
      <c r="B47" s="213"/>
      <c r="C47" s="213"/>
      <c r="D47" s="32"/>
      <c r="E47" s="136"/>
      <c r="F47" s="136"/>
      <c r="G47" s="136"/>
      <c r="H47" s="29">
        <v>41640</v>
      </c>
      <c r="I47" s="29">
        <v>42004</v>
      </c>
      <c r="J47" s="28" t="s">
        <v>33</v>
      </c>
      <c r="K47" s="28">
        <v>9002</v>
      </c>
      <c r="L47" s="106">
        <f t="shared" si="2"/>
        <v>200000</v>
      </c>
      <c r="M47" s="42">
        <v>200000</v>
      </c>
      <c r="N47" s="44">
        <v>0</v>
      </c>
      <c r="O47" s="44">
        <v>0</v>
      </c>
      <c r="P47" s="43"/>
      <c r="Q47" s="43"/>
      <c r="R47" s="43"/>
      <c r="S47" s="43" t="s">
        <v>105</v>
      </c>
      <c r="T47" s="43"/>
      <c r="U47" s="43"/>
      <c r="V47" s="43"/>
      <c r="W47" s="43"/>
      <c r="X47" s="43"/>
      <c r="Y47" s="43"/>
      <c r="Z47" s="43"/>
      <c r="AA47" s="43"/>
    </row>
    <row r="48" spans="1:27" ht="69.75" customHeight="1" x14ac:dyDescent="0.35">
      <c r="A48" s="213" t="s">
        <v>149</v>
      </c>
      <c r="B48" s="213"/>
      <c r="C48" s="213"/>
      <c r="D48" s="32"/>
      <c r="E48" s="136"/>
      <c r="F48" s="136"/>
      <c r="G48" s="136"/>
      <c r="H48" s="29">
        <v>41640</v>
      </c>
      <c r="I48" s="29">
        <v>42735</v>
      </c>
      <c r="J48" s="28" t="s">
        <v>34</v>
      </c>
      <c r="K48" s="28">
        <v>9002</v>
      </c>
      <c r="L48" s="106">
        <f t="shared" si="2"/>
        <v>3778300</v>
      </c>
      <c r="M48" s="42">
        <v>1186800</v>
      </c>
      <c r="N48" s="42">
        <v>1258000</v>
      </c>
      <c r="O48" s="42">
        <v>1333500</v>
      </c>
      <c r="P48" s="43" t="s">
        <v>105</v>
      </c>
      <c r="Q48" s="43" t="s">
        <v>105</v>
      </c>
      <c r="R48" s="43" t="s">
        <v>105</v>
      </c>
      <c r="S48" s="43" t="s">
        <v>105</v>
      </c>
      <c r="T48" s="43" t="s">
        <v>105</v>
      </c>
      <c r="U48" s="43" t="s">
        <v>105</v>
      </c>
      <c r="V48" s="43" t="s">
        <v>105</v>
      </c>
      <c r="W48" s="43" t="s">
        <v>105</v>
      </c>
      <c r="X48" s="43" t="s">
        <v>105</v>
      </c>
      <c r="Y48" s="43" t="s">
        <v>105</v>
      </c>
      <c r="Z48" s="43" t="s">
        <v>105</v>
      </c>
      <c r="AA48" s="43" t="s">
        <v>105</v>
      </c>
    </row>
    <row r="49" spans="1:27" s="12" customFormat="1" ht="53.25" customHeight="1" x14ac:dyDescent="0.35">
      <c r="A49" s="250" t="s">
        <v>159</v>
      </c>
      <c r="B49" s="251"/>
      <c r="C49" s="252"/>
      <c r="D49" s="32"/>
      <c r="E49" s="137"/>
      <c r="F49" s="137"/>
      <c r="G49" s="137"/>
      <c r="H49" s="29">
        <v>41640</v>
      </c>
      <c r="I49" s="29">
        <v>42735</v>
      </c>
      <c r="J49" s="28" t="s">
        <v>158</v>
      </c>
      <c r="K49" s="28">
        <v>9002</v>
      </c>
      <c r="L49" s="106">
        <f t="shared" si="2"/>
        <v>600000</v>
      </c>
      <c r="M49" s="42">
        <v>600000</v>
      </c>
      <c r="N49" s="44">
        <v>0</v>
      </c>
      <c r="O49" s="44">
        <v>0</v>
      </c>
      <c r="P49" s="43"/>
      <c r="Q49" s="43"/>
      <c r="R49" s="43"/>
      <c r="S49" s="43" t="s">
        <v>105</v>
      </c>
      <c r="T49" s="43"/>
      <c r="U49" s="43"/>
      <c r="V49" s="43"/>
      <c r="W49" s="43"/>
      <c r="X49" s="43"/>
      <c r="Y49" s="43"/>
      <c r="Z49" s="43"/>
      <c r="AA49" s="43"/>
    </row>
    <row r="50" spans="1:27" ht="48.75" customHeight="1" x14ac:dyDescent="0.35">
      <c r="A50" s="185" t="s">
        <v>192</v>
      </c>
      <c r="B50" s="185"/>
      <c r="C50" s="185"/>
      <c r="D50" s="60"/>
      <c r="E50" s="179" t="s">
        <v>193</v>
      </c>
      <c r="F50" s="180"/>
      <c r="G50" s="180"/>
      <c r="H50" s="181"/>
      <c r="I50" s="61">
        <v>42004</v>
      </c>
      <c r="J50" s="62"/>
      <c r="K50" s="62"/>
      <c r="L50" s="62"/>
      <c r="M50" s="64"/>
      <c r="N50" s="64"/>
      <c r="O50" s="64"/>
      <c r="P50" s="96"/>
      <c r="Q50" s="96"/>
      <c r="R50" s="96"/>
      <c r="S50" s="96" t="s">
        <v>105</v>
      </c>
      <c r="T50" s="96"/>
      <c r="U50" s="96"/>
      <c r="V50" s="96"/>
      <c r="W50" s="96"/>
      <c r="X50" s="96"/>
      <c r="Y50" s="96"/>
      <c r="Z50" s="96"/>
      <c r="AA50" s="96"/>
    </row>
    <row r="51" spans="1:27" ht="45.75" customHeight="1" x14ac:dyDescent="0.35">
      <c r="A51" s="185" t="s">
        <v>194</v>
      </c>
      <c r="B51" s="185"/>
      <c r="C51" s="185"/>
      <c r="D51" s="60"/>
      <c r="E51" s="179" t="s">
        <v>195</v>
      </c>
      <c r="F51" s="180"/>
      <c r="G51" s="180"/>
      <c r="H51" s="181"/>
      <c r="I51" s="61">
        <v>42004</v>
      </c>
      <c r="J51" s="62"/>
      <c r="K51" s="62"/>
      <c r="L51" s="62"/>
      <c r="M51" s="64"/>
      <c r="N51" s="64"/>
      <c r="O51" s="64"/>
      <c r="P51" s="96"/>
      <c r="Q51" s="96"/>
      <c r="R51" s="96"/>
      <c r="S51" s="96" t="s">
        <v>105</v>
      </c>
      <c r="T51" s="96"/>
      <c r="U51" s="96"/>
      <c r="V51" s="96"/>
      <c r="W51" s="96"/>
      <c r="X51" s="96"/>
      <c r="Y51" s="96"/>
      <c r="Z51" s="96"/>
      <c r="AA51" s="96"/>
    </row>
    <row r="52" spans="1:27" ht="33" customHeight="1" x14ac:dyDescent="0.35">
      <c r="A52" s="185" t="s">
        <v>196</v>
      </c>
      <c r="B52" s="185"/>
      <c r="C52" s="185"/>
      <c r="D52" s="60"/>
      <c r="E52" s="179" t="s">
        <v>197</v>
      </c>
      <c r="F52" s="180"/>
      <c r="G52" s="180"/>
      <c r="H52" s="181"/>
      <c r="I52" s="61">
        <v>42004</v>
      </c>
      <c r="J52" s="62"/>
      <c r="K52" s="62"/>
      <c r="L52" s="62"/>
      <c r="M52" s="64"/>
      <c r="N52" s="64"/>
      <c r="O52" s="64"/>
      <c r="P52" s="96"/>
      <c r="Q52" s="96"/>
      <c r="R52" s="96"/>
      <c r="S52" s="96" t="s">
        <v>105</v>
      </c>
      <c r="T52" s="96"/>
      <c r="U52" s="96"/>
      <c r="V52" s="96"/>
      <c r="W52" s="96"/>
      <c r="X52" s="96"/>
      <c r="Y52" s="96"/>
      <c r="Z52" s="96"/>
      <c r="AA52" s="96"/>
    </row>
    <row r="53" spans="1:27" ht="27" customHeight="1" x14ac:dyDescent="0.35">
      <c r="A53" s="185" t="s">
        <v>198</v>
      </c>
      <c r="B53" s="185"/>
      <c r="C53" s="185"/>
      <c r="D53" s="60"/>
      <c r="E53" s="179" t="s">
        <v>199</v>
      </c>
      <c r="F53" s="180"/>
      <c r="G53" s="180"/>
      <c r="H53" s="181"/>
      <c r="I53" s="61">
        <v>42004</v>
      </c>
      <c r="J53" s="62"/>
      <c r="K53" s="62"/>
      <c r="L53" s="62"/>
      <c r="M53" s="64"/>
      <c r="N53" s="64"/>
      <c r="O53" s="64"/>
      <c r="P53" s="96"/>
      <c r="Q53" s="96"/>
      <c r="R53" s="96"/>
      <c r="S53" s="96" t="s">
        <v>105</v>
      </c>
      <c r="T53" s="96"/>
      <c r="U53" s="96"/>
      <c r="V53" s="96"/>
      <c r="W53" s="96"/>
      <c r="X53" s="96"/>
      <c r="Y53" s="96"/>
      <c r="Z53" s="96"/>
      <c r="AA53" s="96"/>
    </row>
    <row r="54" spans="1:27" ht="41.25" customHeight="1" x14ac:dyDescent="0.35">
      <c r="A54" s="185" t="s">
        <v>201</v>
      </c>
      <c r="B54" s="186"/>
      <c r="C54" s="186"/>
      <c r="D54" s="60"/>
      <c r="E54" s="179" t="s">
        <v>200</v>
      </c>
      <c r="F54" s="180"/>
      <c r="G54" s="180"/>
      <c r="H54" s="181"/>
      <c r="I54" s="61">
        <v>42004</v>
      </c>
      <c r="J54" s="62"/>
      <c r="K54" s="62"/>
      <c r="L54" s="62"/>
      <c r="M54" s="64"/>
      <c r="N54" s="64"/>
      <c r="O54" s="64"/>
      <c r="P54" s="96"/>
      <c r="Q54" s="96"/>
      <c r="R54" s="96"/>
      <c r="S54" s="96" t="s">
        <v>105</v>
      </c>
      <c r="T54" s="96"/>
      <c r="U54" s="96"/>
      <c r="V54" s="96"/>
      <c r="W54" s="96"/>
      <c r="X54" s="96"/>
      <c r="Y54" s="96"/>
      <c r="Z54" s="96"/>
      <c r="AA54" s="96"/>
    </row>
    <row r="55" spans="1:27" ht="25.5" customHeight="1" x14ac:dyDescent="0.35">
      <c r="A55" s="147" t="s">
        <v>202</v>
      </c>
      <c r="B55" s="148"/>
      <c r="C55" s="149"/>
      <c r="D55" s="182"/>
      <c r="E55" s="126" t="s">
        <v>203</v>
      </c>
      <c r="F55" s="127"/>
      <c r="G55" s="127"/>
      <c r="H55" s="128"/>
      <c r="I55" s="61">
        <v>42004</v>
      </c>
      <c r="J55" s="62"/>
      <c r="K55" s="62"/>
      <c r="L55" s="62"/>
      <c r="M55" s="64"/>
      <c r="N55" s="64"/>
      <c r="O55" s="64"/>
      <c r="P55" s="96"/>
      <c r="Q55" s="96"/>
      <c r="R55" s="96"/>
      <c r="S55" s="96" t="s">
        <v>105</v>
      </c>
      <c r="T55" s="96"/>
      <c r="U55" s="96"/>
      <c r="V55" s="96"/>
      <c r="W55" s="96"/>
      <c r="X55" s="96"/>
      <c r="Y55" s="96"/>
      <c r="Z55" s="96"/>
      <c r="AA55" s="96"/>
    </row>
    <row r="56" spans="1:27" ht="25.5" customHeight="1" x14ac:dyDescent="0.35">
      <c r="A56" s="150"/>
      <c r="B56" s="151"/>
      <c r="C56" s="152"/>
      <c r="D56" s="183"/>
      <c r="E56" s="129"/>
      <c r="F56" s="130"/>
      <c r="G56" s="130"/>
      <c r="H56" s="131"/>
      <c r="I56" s="61">
        <v>42369</v>
      </c>
      <c r="J56" s="62"/>
      <c r="K56" s="62"/>
      <c r="L56" s="62"/>
      <c r="M56" s="64"/>
      <c r="N56" s="64"/>
      <c r="O56" s="64"/>
      <c r="P56" s="96"/>
      <c r="Q56" s="96"/>
      <c r="R56" s="96"/>
      <c r="S56" s="96"/>
      <c r="T56" s="96"/>
      <c r="U56" s="96"/>
      <c r="V56" s="96"/>
      <c r="W56" s="96" t="s">
        <v>105</v>
      </c>
      <c r="X56" s="96"/>
      <c r="Y56" s="96"/>
      <c r="Z56" s="96"/>
      <c r="AA56" s="96"/>
    </row>
    <row r="57" spans="1:27" ht="25.5" customHeight="1" x14ac:dyDescent="0.35">
      <c r="A57" s="153"/>
      <c r="B57" s="154"/>
      <c r="C57" s="155"/>
      <c r="D57" s="184"/>
      <c r="E57" s="132"/>
      <c r="F57" s="133"/>
      <c r="G57" s="133"/>
      <c r="H57" s="134"/>
      <c r="I57" s="61">
        <v>42735</v>
      </c>
      <c r="J57" s="62"/>
      <c r="K57" s="62"/>
      <c r="L57" s="62"/>
      <c r="M57" s="64"/>
      <c r="N57" s="64"/>
      <c r="O57" s="64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 t="s">
        <v>105</v>
      </c>
    </row>
    <row r="58" spans="1:27" s="12" customFormat="1" ht="27.75" customHeight="1" x14ac:dyDescent="0.35">
      <c r="A58" s="185" t="s">
        <v>205</v>
      </c>
      <c r="B58" s="185"/>
      <c r="C58" s="185"/>
      <c r="D58" s="60"/>
      <c r="E58" s="179" t="s">
        <v>204</v>
      </c>
      <c r="F58" s="180"/>
      <c r="G58" s="180"/>
      <c r="H58" s="181"/>
      <c r="I58" s="61">
        <v>42004</v>
      </c>
      <c r="J58" s="62"/>
      <c r="K58" s="62"/>
      <c r="L58" s="62"/>
      <c r="M58" s="64"/>
      <c r="N58" s="64"/>
      <c r="O58" s="64"/>
      <c r="P58" s="96"/>
      <c r="Q58" s="96"/>
      <c r="R58" s="96"/>
      <c r="S58" s="96" t="s">
        <v>105</v>
      </c>
      <c r="T58" s="96"/>
      <c r="U58" s="96"/>
      <c r="V58" s="96"/>
      <c r="W58" s="96"/>
      <c r="X58" s="96"/>
      <c r="Y58" s="96"/>
      <c r="Z58" s="96"/>
      <c r="AA58" s="96"/>
    </row>
    <row r="59" spans="1:27" s="12" customFormat="1" ht="39.75" customHeight="1" x14ac:dyDescent="0.35">
      <c r="A59" s="185" t="s">
        <v>207</v>
      </c>
      <c r="B59" s="185"/>
      <c r="C59" s="185"/>
      <c r="D59" s="60"/>
      <c r="E59" s="179" t="s">
        <v>206</v>
      </c>
      <c r="F59" s="180"/>
      <c r="G59" s="180"/>
      <c r="H59" s="181"/>
      <c r="I59" s="61">
        <v>42004</v>
      </c>
      <c r="J59" s="62"/>
      <c r="K59" s="62"/>
      <c r="L59" s="62"/>
      <c r="M59" s="64"/>
      <c r="N59" s="64"/>
      <c r="O59" s="64"/>
      <c r="P59" s="96"/>
      <c r="Q59" s="96"/>
      <c r="R59" s="96"/>
      <c r="S59" s="96" t="s">
        <v>105</v>
      </c>
      <c r="T59" s="96"/>
      <c r="U59" s="96"/>
      <c r="V59" s="96"/>
      <c r="W59" s="96"/>
      <c r="X59" s="96"/>
      <c r="Y59" s="96"/>
      <c r="Z59" s="96"/>
      <c r="AA59" s="96"/>
    </row>
    <row r="60" spans="1:27" ht="133.5" customHeight="1" x14ac:dyDescent="0.3">
      <c r="A60" s="165" t="s">
        <v>35</v>
      </c>
      <c r="B60" s="165"/>
      <c r="C60" s="165"/>
      <c r="D60" s="30"/>
      <c r="E60" s="28" t="s">
        <v>216</v>
      </c>
      <c r="F60" s="28" t="s">
        <v>180</v>
      </c>
      <c r="G60" s="135" t="s">
        <v>208</v>
      </c>
      <c r="H60" s="29">
        <v>41640</v>
      </c>
      <c r="I60" s="29">
        <v>42735</v>
      </c>
      <c r="J60" s="28" t="s">
        <v>37</v>
      </c>
      <c r="K60" s="28" t="s">
        <v>11</v>
      </c>
      <c r="L60" s="106">
        <f>M60+N60+O60</f>
        <v>420000</v>
      </c>
      <c r="M60" s="40">
        <f>SUM(M61:M65)</f>
        <v>140000</v>
      </c>
      <c r="N60" s="40">
        <f>SUM(N61:N65)</f>
        <v>140000</v>
      </c>
      <c r="O60" s="40">
        <f>SUM(O61:O65)</f>
        <v>140000</v>
      </c>
      <c r="P60" s="41" t="s">
        <v>105</v>
      </c>
      <c r="Q60" s="41" t="s">
        <v>105</v>
      </c>
      <c r="R60" s="41" t="s">
        <v>105</v>
      </c>
      <c r="S60" s="41" t="s">
        <v>105</v>
      </c>
      <c r="T60" s="41" t="s">
        <v>105</v>
      </c>
      <c r="U60" s="41" t="s">
        <v>105</v>
      </c>
      <c r="V60" s="41" t="s">
        <v>105</v>
      </c>
      <c r="W60" s="41" t="s">
        <v>105</v>
      </c>
      <c r="X60" s="41" t="s">
        <v>105</v>
      </c>
      <c r="Y60" s="41" t="s">
        <v>105</v>
      </c>
      <c r="Z60" s="41" t="s">
        <v>105</v>
      </c>
      <c r="AA60" s="41" t="s">
        <v>105</v>
      </c>
    </row>
    <row r="61" spans="1:27" ht="87.75" customHeight="1" x14ac:dyDescent="0.35">
      <c r="A61" s="213" t="s">
        <v>150</v>
      </c>
      <c r="B61" s="213"/>
      <c r="C61" s="213"/>
      <c r="D61" s="30"/>
      <c r="E61" s="135" t="s">
        <v>186</v>
      </c>
      <c r="F61" s="28" t="s">
        <v>120</v>
      </c>
      <c r="G61" s="136"/>
      <c r="H61" s="29">
        <v>41640</v>
      </c>
      <c r="I61" s="29">
        <v>42735</v>
      </c>
      <c r="J61" s="28" t="s">
        <v>38</v>
      </c>
      <c r="K61" s="28">
        <v>9003</v>
      </c>
      <c r="L61" s="106">
        <f t="shared" ref="L61:L65" si="3">M61+N61+O61</f>
        <v>90000</v>
      </c>
      <c r="M61" s="42">
        <v>30000</v>
      </c>
      <c r="N61" s="42">
        <f t="shared" ref="N61:O63" si="4">M61</f>
        <v>30000</v>
      </c>
      <c r="O61" s="42">
        <f t="shared" si="4"/>
        <v>30000</v>
      </c>
      <c r="P61" s="43" t="s">
        <v>105</v>
      </c>
      <c r="Q61" s="43" t="s">
        <v>105</v>
      </c>
      <c r="R61" s="43" t="s">
        <v>105</v>
      </c>
      <c r="S61" s="43" t="s">
        <v>105</v>
      </c>
      <c r="T61" s="43" t="s">
        <v>105</v>
      </c>
      <c r="U61" s="43" t="s">
        <v>105</v>
      </c>
      <c r="V61" s="43" t="s">
        <v>105</v>
      </c>
      <c r="W61" s="43" t="s">
        <v>105</v>
      </c>
      <c r="X61" s="43" t="s">
        <v>105</v>
      </c>
      <c r="Y61" s="43" t="s">
        <v>105</v>
      </c>
      <c r="Z61" s="43" t="s">
        <v>105</v>
      </c>
      <c r="AA61" s="43" t="s">
        <v>105</v>
      </c>
    </row>
    <row r="62" spans="1:27" ht="63" customHeight="1" x14ac:dyDescent="0.35">
      <c r="A62" s="213" t="s">
        <v>150</v>
      </c>
      <c r="B62" s="213"/>
      <c r="C62" s="213"/>
      <c r="D62" s="30"/>
      <c r="E62" s="136"/>
      <c r="F62" s="28" t="s">
        <v>119</v>
      </c>
      <c r="G62" s="136"/>
      <c r="H62" s="29">
        <v>41640</v>
      </c>
      <c r="I62" s="29">
        <v>42735</v>
      </c>
      <c r="J62" s="28" t="s">
        <v>38</v>
      </c>
      <c r="K62" s="28">
        <v>9003</v>
      </c>
      <c r="L62" s="106">
        <f t="shared" si="3"/>
        <v>90000</v>
      </c>
      <c r="M62" s="42">
        <v>30000</v>
      </c>
      <c r="N62" s="42">
        <f t="shared" si="4"/>
        <v>30000</v>
      </c>
      <c r="O62" s="42">
        <f t="shared" si="4"/>
        <v>30000</v>
      </c>
      <c r="P62" s="43" t="s">
        <v>105</v>
      </c>
      <c r="Q62" s="43" t="s">
        <v>105</v>
      </c>
      <c r="R62" s="43" t="s">
        <v>105</v>
      </c>
      <c r="S62" s="43" t="s">
        <v>105</v>
      </c>
      <c r="T62" s="43" t="s">
        <v>105</v>
      </c>
      <c r="U62" s="43" t="s">
        <v>105</v>
      </c>
      <c r="V62" s="43" t="s">
        <v>105</v>
      </c>
      <c r="W62" s="43" t="s">
        <v>105</v>
      </c>
      <c r="X62" s="43" t="s">
        <v>105</v>
      </c>
      <c r="Y62" s="43" t="s">
        <v>105</v>
      </c>
      <c r="Z62" s="43" t="s">
        <v>105</v>
      </c>
      <c r="AA62" s="43" t="s">
        <v>105</v>
      </c>
    </row>
    <row r="63" spans="1:27" ht="59.25" customHeight="1" x14ac:dyDescent="0.35">
      <c r="A63" s="213" t="s">
        <v>150</v>
      </c>
      <c r="B63" s="213"/>
      <c r="C63" s="213"/>
      <c r="D63" s="30"/>
      <c r="E63" s="136"/>
      <c r="F63" s="28" t="s">
        <v>118</v>
      </c>
      <c r="G63" s="136"/>
      <c r="H63" s="29">
        <v>41640</v>
      </c>
      <c r="I63" s="29">
        <v>42735</v>
      </c>
      <c r="J63" s="28" t="s">
        <v>38</v>
      </c>
      <c r="K63" s="28">
        <v>9003</v>
      </c>
      <c r="L63" s="106">
        <f t="shared" si="3"/>
        <v>90000</v>
      </c>
      <c r="M63" s="42">
        <v>30000</v>
      </c>
      <c r="N63" s="42">
        <f t="shared" si="4"/>
        <v>30000</v>
      </c>
      <c r="O63" s="42">
        <f t="shared" si="4"/>
        <v>30000</v>
      </c>
      <c r="P63" s="43" t="s">
        <v>105</v>
      </c>
      <c r="Q63" s="43" t="s">
        <v>105</v>
      </c>
      <c r="R63" s="43" t="s">
        <v>105</v>
      </c>
      <c r="S63" s="43" t="s">
        <v>105</v>
      </c>
      <c r="T63" s="43" t="s">
        <v>105</v>
      </c>
      <c r="U63" s="43" t="s">
        <v>105</v>
      </c>
      <c r="V63" s="43" t="s">
        <v>105</v>
      </c>
      <c r="W63" s="43" t="s">
        <v>105</v>
      </c>
      <c r="X63" s="43" t="s">
        <v>105</v>
      </c>
      <c r="Y63" s="43" t="s">
        <v>105</v>
      </c>
      <c r="Z63" s="43" t="s">
        <v>105</v>
      </c>
      <c r="AA63" s="43" t="s">
        <v>105</v>
      </c>
    </row>
    <row r="64" spans="1:27" ht="60.75" customHeight="1" x14ac:dyDescent="0.35">
      <c r="A64" s="213" t="s">
        <v>151</v>
      </c>
      <c r="B64" s="213"/>
      <c r="C64" s="213"/>
      <c r="D64" s="30"/>
      <c r="E64" s="136"/>
      <c r="F64" s="28" t="s">
        <v>121</v>
      </c>
      <c r="G64" s="136"/>
      <c r="H64" s="29">
        <v>41640</v>
      </c>
      <c r="I64" s="29">
        <v>42735</v>
      </c>
      <c r="J64" s="28" t="s">
        <v>39</v>
      </c>
      <c r="K64" s="28">
        <v>9003</v>
      </c>
      <c r="L64" s="106">
        <f t="shared" si="3"/>
        <v>46303.4</v>
      </c>
      <c r="M64" s="42">
        <v>6303.4</v>
      </c>
      <c r="N64" s="42">
        <v>20000</v>
      </c>
      <c r="O64" s="42">
        <v>20000</v>
      </c>
      <c r="P64" s="43" t="s">
        <v>105</v>
      </c>
      <c r="Q64" s="43" t="s">
        <v>105</v>
      </c>
      <c r="R64" s="43" t="s">
        <v>105</v>
      </c>
      <c r="S64" s="43" t="s">
        <v>105</v>
      </c>
      <c r="T64" s="43" t="s">
        <v>105</v>
      </c>
      <c r="U64" s="43" t="s">
        <v>105</v>
      </c>
      <c r="V64" s="43" t="s">
        <v>105</v>
      </c>
      <c r="W64" s="43" t="s">
        <v>105</v>
      </c>
      <c r="X64" s="43" t="s">
        <v>105</v>
      </c>
      <c r="Y64" s="43" t="s">
        <v>105</v>
      </c>
      <c r="Z64" s="43" t="s">
        <v>105</v>
      </c>
      <c r="AA64" s="43" t="s">
        <v>105</v>
      </c>
    </row>
    <row r="65" spans="1:27" ht="67.5" customHeight="1" x14ac:dyDescent="0.35">
      <c r="A65" s="213" t="s">
        <v>152</v>
      </c>
      <c r="B65" s="213"/>
      <c r="C65" s="213"/>
      <c r="D65" s="30"/>
      <c r="E65" s="137"/>
      <c r="F65" s="28" t="s">
        <v>121</v>
      </c>
      <c r="G65" s="137"/>
      <c r="H65" s="29">
        <v>41640</v>
      </c>
      <c r="I65" s="29">
        <v>42735</v>
      </c>
      <c r="J65" s="28" t="s">
        <v>122</v>
      </c>
      <c r="K65" s="28">
        <v>9003</v>
      </c>
      <c r="L65" s="106">
        <f t="shared" si="3"/>
        <v>103696.6</v>
      </c>
      <c r="M65" s="42">
        <v>43696.6</v>
      </c>
      <c r="N65" s="42">
        <v>30000</v>
      </c>
      <c r="O65" s="42">
        <v>30000</v>
      </c>
      <c r="P65" s="43" t="s">
        <v>105</v>
      </c>
      <c r="Q65" s="43" t="s">
        <v>105</v>
      </c>
      <c r="R65" s="43" t="s">
        <v>105</v>
      </c>
      <c r="S65" s="43" t="s">
        <v>105</v>
      </c>
      <c r="T65" s="43" t="s">
        <v>105</v>
      </c>
      <c r="U65" s="43" t="s">
        <v>105</v>
      </c>
      <c r="V65" s="43" t="s">
        <v>105</v>
      </c>
      <c r="W65" s="43" t="s">
        <v>105</v>
      </c>
      <c r="X65" s="43" t="s">
        <v>105</v>
      </c>
      <c r="Y65" s="43" t="s">
        <v>105</v>
      </c>
      <c r="Z65" s="43" t="s">
        <v>105</v>
      </c>
      <c r="AA65" s="43" t="s">
        <v>105</v>
      </c>
    </row>
    <row r="66" spans="1:27" ht="24" customHeight="1" x14ac:dyDescent="0.35">
      <c r="A66" s="147" t="s">
        <v>209</v>
      </c>
      <c r="B66" s="148"/>
      <c r="C66" s="149"/>
      <c r="D66" s="156">
        <v>0</v>
      </c>
      <c r="E66" s="126" t="s">
        <v>210</v>
      </c>
      <c r="F66" s="127"/>
      <c r="G66" s="127"/>
      <c r="H66" s="128"/>
      <c r="I66" s="61">
        <v>42004</v>
      </c>
      <c r="J66" s="62" t="s">
        <v>11</v>
      </c>
      <c r="K66" s="62" t="s">
        <v>11</v>
      </c>
      <c r="L66" s="62" t="s">
        <v>11</v>
      </c>
      <c r="M66" s="64" t="s">
        <v>11</v>
      </c>
      <c r="N66" s="64" t="s">
        <v>11</v>
      </c>
      <c r="O66" s="64" t="s">
        <v>11</v>
      </c>
      <c r="P66" s="96"/>
      <c r="Q66" s="96"/>
      <c r="R66" s="96"/>
      <c r="S66" s="96" t="s">
        <v>105</v>
      </c>
      <c r="T66" s="96"/>
      <c r="U66" s="96"/>
      <c r="V66" s="96"/>
      <c r="W66" s="96"/>
      <c r="X66" s="96"/>
      <c r="Y66" s="96"/>
      <c r="Z66" s="96"/>
      <c r="AA66" s="96"/>
    </row>
    <row r="67" spans="1:27" ht="24" customHeight="1" x14ac:dyDescent="0.35">
      <c r="A67" s="150"/>
      <c r="B67" s="151"/>
      <c r="C67" s="152"/>
      <c r="D67" s="157"/>
      <c r="E67" s="129"/>
      <c r="F67" s="130"/>
      <c r="G67" s="130"/>
      <c r="H67" s="131"/>
      <c r="I67" s="61">
        <v>42369</v>
      </c>
      <c r="J67" s="62" t="s">
        <v>11</v>
      </c>
      <c r="K67" s="62" t="s">
        <v>11</v>
      </c>
      <c r="L67" s="62" t="s">
        <v>11</v>
      </c>
      <c r="M67" s="64" t="s">
        <v>11</v>
      </c>
      <c r="N67" s="64" t="s">
        <v>11</v>
      </c>
      <c r="O67" s="64" t="s">
        <v>11</v>
      </c>
      <c r="P67" s="96"/>
      <c r="Q67" s="96"/>
      <c r="R67" s="96"/>
      <c r="S67" s="96"/>
      <c r="T67" s="96"/>
      <c r="U67" s="96"/>
      <c r="V67" s="96"/>
      <c r="W67" s="96" t="s">
        <v>105</v>
      </c>
      <c r="X67" s="96"/>
      <c r="Y67" s="96"/>
      <c r="Z67" s="96"/>
      <c r="AA67" s="96"/>
    </row>
    <row r="68" spans="1:27" s="11" customFormat="1" ht="24" customHeight="1" x14ac:dyDescent="0.35">
      <c r="A68" s="153"/>
      <c r="B68" s="154"/>
      <c r="C68" s="155"/>
      <c r="D68" s="158"/>
      <c r="E68" s="132"/>
      <c r="F68" s="133"/>
      <c r="G68" s="133"/>
      <c r="H68" s="134"/>
      <c r="I68" s="61">
        <v>42735</v>
      </c>
      <c r="J68" s="62" t="s">
        <v>11</v>
      </c>
      <c r="K68" s="62" t="s">
        <v>11</v>
      </c>
      <c r="L68" s="62" t="s">
        <v>11</v>
      </c>
      <c r="M68" s="64" t="s">
        <v>11</v>
      </c>
      <c r="N68" s="64" t="s">
        <v>11</v>
      </c>
      <c r="O68" s="64" t="s">
        <v>11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 t="s">
        <v>105</v>
      </c>
    </row>
    <row r="69" spans="1:27" s="12" customFormat="1" ht="29.25" customHeight="1" x14ac:dyDescent="0.2">
      <c r="A69" s="168" t="s">
        <v>40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70"/>
    </row>
    <row r="70" spans="1:27" ht="137.25" customHeight="1" x14ac:dyDescent="0.3">
      <c r="A70" s="165" t="s">
        <v>41</v>
      </c>
      <c r="B70" s="165"/>
      <c r="C70" s="165"/>
      <c r="D70" s="30"/>
      <c r="E70" s="58" t="s">
        <v>216</v>
      </c>
      <c r="F70" s="135" t="s">
        <v>180</v>
      </c>
      <c r="G70" s="135" t="s">
        <v>36</v>
      </c>
      <c r="H70" s="29">
        <v>41640</v>
      </c>
      <c r="I70" s="29">
        <v>42735</v>
      </c>
      <c r="J70" s="28" t="s">
        <v>42</v>
      </c>
      <c r="K70" s="28" t="s">
        <v>11</v>
      </c>
      <c r="L70" s="106">
        <f>M70+N70+O70</f>
        <v>5483850</v>
      </c>
      <c r="M70" s="114">
        <f>M71+M72+M73+M74+M75+M76+M77</f>
        <v>1883850</v>
      </c>
      <c r="N70" s="40">
        <f>SUM(N71:N77)</f>
        <v>1800000</v>
      </c>
      <c r="O70" s="40">
        <f>SUM(O71:O77)</f>
        <v>1800000</v>
      </c>
      <c r="P70" s="41" t="s">
        <v>105</v>
      </c>
      <c r="Q70" s="41" t="s">
        <v>105</v>
      </c>
      <c r="R70" s="41" t="s">
        <v>105</v>
      </c>
      <c r="S70" s="41" t="s">
        <v>105</v>
      </c>
      <c r="T70" s="41" t="s">
        <v>105</v>
      </c>
      <c r="U70" s="41" t="s">
        <v>105</v>
      </c>
      <c r="V70" s="41" t="s">
        <v>105</v>
      </c>
      <c r="W70" s="41" t="s">
        <v>105</v>
      </c>
      <c r="X70" s="41" t="s">
        <v>105</v>
      </c>
      <c r="Y70" s="41" t="s">
        <v>105</v>
      </c>
      <c r="Z70" s="41" t="s">
        <v>105</v>
      </c>
      <c r="AA70" s="41" t="s">
        <v>105</v>
      </c>
    </row>
    <row r="71" spans="1:27" ht="63.75" customHeight="1" x14ac:dyDescent="0.35">
      <c r="A71" s="213" t="s">
        <v>150</v>
      </c>
      <c r="B71" s="213"/>
      <c r="C71" s="213"/>
      <c r="D71" s="30"/>
      <c r="E71" s="135" t="s">
        <v>186</v>
      </c>
      <c r="F71" s="136"/>
      <c r="G71" s="136"/>
      <c r="H71" s="29">
        <v>41640</v>
      </c>
      <c r="I71" s="29">
        <v>42735</v>
      </c>
      <c r="J71" s="28" t="s">
        <v>43</v>
      </c>
      <c r="K71" s="28" t="s">
        <v>11</v>
      </c>
      <c r="L71" s="106">
        <f t="shared" ref="L71:L77" si="5">M71+N71+O71</f>
        <v>668800</v>
      </c>
      <c r="M71" s="42">
        <f>189600+100000</f>
        <v>289600</v>
      </c>
      <c r="N71" s="42">
        <v>189600</v>
      </c>
      <c r="O71" s="42">
        <v>189600</v>
      </c>
      <c r="P71" s="43" t="s">
        <v>105</v>
      </c>
      <c r="Q71" s="43" t="s">
        <v>105</v>
      </c>
      <c r="R71" s="43" t="s">
        <v>105</v>
      </c>
      <c r="S71" s="43" t="s">
        <v>105</v>
      </c>
      <c r="T71" s="43" t="s">
        <v>105</v>
      </c>
      <c r="U71" s="43" t="s">
        <v>105</v>
      </c>
      <c r="V71" s="43" t="s">
        <v>105</v>
      </c>
      <c r="W71" s="43" t="s">
        <v>105</v>
      </c>
      <c r="X71" s="43" t="s">
        <v>105</v>
      </c>
      <c r="Y71" s="43" t="s">
        <v>105</v>
      </c>
      <c r="Z71" s="43" t="s">
        <v>105</v>
      </c>
      <c r="AA71" s="43" t="s">
        <v>105</v>
      </c>
    </row>
    <row r="72" spans="1:27" ht="156" customHeight="1" x14ac:dyDescent="0.35">
      <c r="A72" s="213" t="s">
        <v>153</v>
      </c>
      <c r="B72" s="213"/>
      <c r="C72" s="213"/>
      <c r="D72" s="30"/>
      <c r="E72" s="137"/>
      <c r="F72" s="137"/>
      <c r="G72" s="137"/>
      <c r="H72" s="29">
        <v>41640</v>
      </c>
      <c r="I72" s="29">
        <v>42735</v>
      </c>
      <c r="J72" s="28" t="s">
        <v>44</v>
      </c>
      <c r="K72" s="28" t="s">
        <v>11</v>
      </c>
      <c r="L72" s="106">
        <f t="shared" si="5"/>
        <v>573850</v>
      </c>
      <c r="M72" s="42">
        <f>373850</f>
        <v>373850</v>
      </c>
      <c r="N72" s="42">
        <v>100000</v>
      </c>
      <c r="O72" s="42">
        <v>100000</v>
      </c>
      <c r="P72" s="43" t="s">
        <v>105</v>
      </c>
      <c r="Q72" s="43" t="s">
        <v>105</v>
      </c>
      <c r="R72" s="43" t="s">
        <v>105</v>
      </c>
      <c r="S72" s="43" t="s">
        <v>105</v>
      </c>
      <c r="T72" s="43" t="s">
        <v>105</v>
      </c>
      <c r="U72" s="43" t="s">
        <v>105</v>
      </c>
      <c r="V72" s="43" t="s">
        <v>105</v>
      </c>
      <c r="W72" s="43" t="s">
        <v>105</v>
      </c>
      <c r="X72" s="43" t="s">
        <v>105</v>
      </c>
      <c r="Y72" s="43" t="s">
        <v>105</v>
      </c>
      <c r="Z72" s="43" t="s">
        <v>105</v>
      </c>
      <c r="AA72" s="43" t="s">
        <v>105</v>
      </c>
    </row>
    <row r="73" spans="1:27" ht="147" customHeight="1" x14ac:dyDescent="0.35">
      <c r="A73" s="213" t="s">
        <v>152</v>
      </c>
      <c r="B73" s="213"/>
      <c r="C73" s="213"/>
      <c r="D73" s="30"/>
      <c r="E73" s="136" t="s">
        <v>186</v>
      </c>
      <c r="F73" s="136" t="s">
        <v>180</v>
      </c>
      <c r="G73" s="136" t="s">
        <v>36</v>
      </c>
      <c r="H73" s="29">
        <v>41640</v>
      </c>
      <c r="I73" s="29">
        <v>42735</v>
      </c>
      <c r="J73" s="28" t="s">
        <v>45</v>
      </c>
      <c r="K73" s="28" t="s">
        <v>11</v>
      </c>
      <c r="L73" s="106">
        <f t="shared" si="5"/>
        <v>108164</v>
      </c>
      <c r="M73" s="44">
        <v>80164</v>
      </c>
      <c r="N73" s="42">
        <v>14000</v>
      </c>
      <c r="O73" s="42">
        <v>14000</v>
      </c>
      <c r="P73" s="43"/>
      <c r="Q73" s="43"/>
      <c r="R73" s="43"/>
      <c r="S73" s="43"/>
      <c r="T73" s="43" t="s">
        <v>105</v>
      </c>
      <c r="U73" s="43" t="s">
        <v>105</v>
      </c>
      <c r="V73" s="43" t="s">
        <v>105</v>
      </c>
      <c r="W73" s="43" t="s">
        <v>105</v>
      </c>
      <c r="X73" s="43" t="s">
        <v>105</v>
      </c>
      <c r="Y73" s="43" t="s">
        <v>105</v>
      </c>
      <c r="Z73" s="43" t="s">
        <v>105</v>
      </c>
      <c r="AA73" s="43" t="s">
        <v>105</v>
      </c>
    </row>
    <row r="74" spans="1:27" ht="113.25" customHeight="1" x14ac:dyDescent="0.35">
      <c r="A74" s="249" t="s">
        <v>165</v>
      </c>
      <c r="B74" s="213"/>
      <c r="C74" s="213"/>
      <c r="D74" s="30"/>
      <c r="E74" s="136"/>
      <c r="F74" s="136"/>
      <c r="G74" s="137"/>
      <c r="H74" s="29">
        <v>41640</v>
      </c>
      <c r="I74" s="29">
        <v>42735</v>
      </c>
      <c r="J74" s="28" t="s">
        <v>46</v>
      </c>
      <c r="K74" s="28" t="s">
        <v>11</v>
      </c>
      <c r="L74" s="106">
        <f t="shared" si="5"/>
        <v>63200</v>
      </c>
      <c r="M74" s="42">
        <v>30400</v>
      </c>
      <c r="N74" s="42">
        <v>16400</v>
      </c>
      <c r="O74" s="42">
        <v>16400</v>
      </c>
      <c r="P74" s="43" t="s">
        <v>105</v>
      </c>
      <c r="Q74" s="43" t="s">
        <v>105</v>
      </c>
      <c r="R74" s="43" t="s">
        <v>105</v>
      </c>
      <c r="S74" s="43" t="s">
        <v>105</v>
      </c>
      <c r="T74" s="43" t="s">
        <v>105</v>
      </c>
      <c r="U74" s="43" t="s">
        <v>105</v>
      </c>
      <c r="V74" s="43" t="s">
        <v>105</v>
      </c>
      <c r="W74" s="43" t="s">
        <v>105</v>
      </c>
      <c r="X74" s="43" t="s">
        <v>105</v>
      </c>
      <c r="Y74" s="43" t="s">
        <v>105</v>
      </c>
      <c r="Z74" s="43" t="s">
        <v>105</v>
      </c>
      <c r="AA74" s="43" t="s">
        <v>105</v>
      </c>
    </row>
    <row r="75" spans="1:27" ht="60" customHeight="1" x14ac:dyDescent="0.35">
      <c r="A75" s="213" t="s">
        <v>47</v>
      </c>
      <c r="B75" s="213"/>
      <c r="C75" s="213"/>
      <c r="D75" s="30"/>
      <c r="E75" s="136"/>
      <c r="F75" s="136"/>
      <c r="G75" s="135" t="s">
        <v>135</v>
      </c>
      <c r="H75" s="29">
        <v>41640</v>
      </c>
      <c r="I75" s="29">
        <v>42460</v>
      </c>
      <c r="J75" s="28" t="s">
        <v>48</v>
      </c>
      <c r="K75" s="28" t="s">
        <v>11</v>
      </c>
      <c r="L75" s="106">
        <f t="shared" si="5"/>
        <v>701969</v>
      </c>
      <c r="M75" s="42">
        <f>250000-48031</f>
        <v>201969</v>
      </c>
      <c r="N75" s="42">
        <v>250000</v>
      </c>
      <c r="O75" s="42">
        <f t="shared" ref="O75:O77" si="6">N75</f>
        <v>250000</v>
      </c>
      <c r="P75" s="43" t="s">
        <v>105</v>
      </c>
      <c r="Q75" s="43"/>
      <c r="R75" s="43"/>
      <c r="S75" s="43"/>
      <c r="T75" s="43" t="s">
        <v>105</v>
      </c>
      <c r="U75" s="43"/>
      <c r="V75" s="43"/>
      <c r="W75" s="43"/>
      <c r="X75" s="43" t="s">
        <v>105</v>
      </c>
      <c r="Y75" s="43"/>
      <c r="Z75" s="43"/>
      <c r="AA75" s="43"/>
    </row>
    <row r="76" spans="1:27" ht="61.5" customHeight="1" x14ac:dyDescent="0.35">
      <c r="A76" s="213" t="s">
        <v>49</v>
      </c>
      <c r="B76" s="213"/>
      <c r="C76" s="213"/>
      <c r="D76" s="30"/>
      <c r="E76" s="136"/>
      <c r="F76" s="136"/>
      <c r="G76" s="136"/>
      <c r="H76" s="29">
        <v>41640</v>
      </c>
      <c r="I76" s="29">
        <v>42643</v>
      </c>
      <c r="J76" s="28" t="s">
        <v>50</v>
      </c>
      <c r="K76" s="28" t="s">
        <v>11</v>
      </c>
      <c r="L76" s="106">
        <f t="shared" si="5"/>
        <v>698990</v>
      </c>
      <c r="M76" s="42">
        <f>250000-51010</f>
        <v>198990</v>
      </c>
      <c r="N76" s="42">
        <v>250000</v>
      </c>
      <c r="O76" s="42">
        <f t="shared" si="6"/>
        <v>250000</v>
      </c>
      <c r="P76" s="43"/>
      <c r="Q76" s="43"/>
      <c r="R76" s="43" t="s">
        <v>105</v>
      </c>
      <c r="S76" s="43"/>
      <c r="T76" s="43"/>
      <c r="U76" s="43"/>
      <c r="V76" s="43" t="s">
        <v>105</v>
      </c>
      <c r="W76" s="43"/>
      <c r="X76" s="43"/>
      <c r="Y76" s="43"/>
      <c r="Z76" s="43" t="s">
        <v>105</v>
      </c>
      <c r="AA76" s="43"/>
    </row>
    <row r="77" spans="1:27" ht="56.25" customHeight="1" x14ac:dyDescent="0.35">
      <c r="A77" s="213" t="s">
        <v>89</v>
      </c>
      <c r="B77" s="213"/>
      <c r="C77" s="213"/>
      <c r="D77" s="30"/>
      <c r="E77" s="137"/>
      <c r="F77" s="137"/>
      <c r="G77" s="137"/>
      <c r="H77" s="29">
        <v>41640</v>
      </c>
      <c r="I77" s="29">
        <v>42735</v>
      </c>
      <c r="J77" s="28" t="s">
        <v>51</v>
      </c>
      <c r="K77" s="28" t="s">
        <v>11</v>
      </c>
      <c r="L77" s="106">
        <f t="shared" si="5"/>
        <v>2668877</v>
      </c>
      <c r="M77" s="42">
        <f>980000-271123</f>
        <v>708877</v>
      </c>
      <c r="N77" s="42">
        <v>980000</v>
      </c>
      <c r="O77" s="42">
        <f t="shared" si="6"/>
        <v>980000</v>
      </c>
      <c r="P77" s="43"/>
      <c r="Q77" s="43"/>
      <c r="R77" s="43"/>
      <c r="S77" s="43" t="s">
        <v>105</v>
      </c>
      <c r="T77" s="43"/>
      <c r="U77" s="43"/>
      <c r="V77" s="43"/>
      <c r="W77" s="43" t="s">
        <v>105</v>
      </c>
      <c r="X77" s="43"/>
      <c r="Y77" s="43"/>
      <c r="Z77" s="43"/>
      <c r="AA77" s="43" t="s">
        <v>105</v>
      </c>
    </row>
    <row r="78" spans="1:27" ht="28.5" customHeight="1" x14ac:dyDescent="0.35">
      <c r="A78" s="147" t="s">
        <v>211</v>
      </c>
      <c r="B78" s="148"/>
      <c r="C78" s="149"/>
      <c r="D78" s="156">
        <v>0</v>
      </c>
      <c r="E78" s="126" t="s">
        <v>212</v>
      </c>
      <c r="F78" s="127"/>
      <c r="G78" s="127"/>
      <c r="H78" s="128"/>
      <c r="I78" s="61">
        <v>42004</v>
      </c>
      <c r="J78" s="62"/>
      <c r="K78" s="62"/>
      <c r="L78" s="62"/>
      <c r="M78" s="64"/>
      <c r="N78" s="64"/>
      <c r="O78" s="64"/>
      <c r="P78" s="96"/>
      <c r="Q78" s="96"/>
      <c r="R78" s="96"/>
      <c r="S78" s="96" t="s">
        <v>105</v>
      </c>
      <c r="T78" s="96"/>
      <c r="U78" s="96"/>
      <c r="V78" s="96"/>
      <c r="W78" s="96"/>
      <c r="X78" s="96"/>
      <c r="Y78" s="96"/>
      <c r="Z78" s="96"/>
      <c r="AA78" s="96"/>
    </row>
    <row r="79" spans="1:27" ht="24" customHeight="1" x14ac:dyDescent="0.35">
      <c r="A79" s="150"/>
      <c r="B79" s="151"/>
      <c r="C79" s="152"/>
      <c r="D79" s="157"/>
      <c r="E79" s="129"/>
      <c r="F79" s="130"/>
      <c r="G79" s="130"/>
      <c r="H79" s="131"/>
      <c r="I79" s="61">
        <v>42369</v>
      </c>
      <c r="J79" s="62"/>
      <c r="K79" s="62"/>
      <c r="L79" s="62"/>
      <c r="M79" s="64"/>
      <c r="N79" s="64"/>
      <c r="O79" s="64"/>
      <c r="P79" s="96"/>
      <c r="Q79" s="96"/>
      <c r="R79" s="96"/>
      <c r="S79" s="96"/>
      <c r="T79" s="96"/>
      <c r="U79" s="96"/>
      <c r="V79" s="96"/>
      <c r="W79" s="96" t="s">
        <v>105</v>
      </c>
      <c r="X79" s="96"/>
      <c r="Y79" s="96"/>
      <c r="Z79" s="96"/>
      <c r="AA79" s="96"/>
    </row>
    <row r="80" spans="1:27" s="11" customFormat="1" ht="22.5" x14ac:dyDescent="0.35">
      <c r="A80" s="153"/>
      <c r="B80" s="154"/>
      <c r="C80" s="155"/>
      <c r="D80" s="158"/>
      <c r="E80" s="132"/>
      <c r="F80" s="133"/>
      <c r="G80" s="133"/>
      <c r="H80" s="134"/>
      <c r="I80" s="61">
        <v>42735</v>
      </c>
      <c r="J80" s="62"/>
      <c r="K80" s="62"/>
      <c r="L80" s="62"/>
      <c r="M80" s="64"/>
      <c r="N80" s="64"/>
      <c r="O80" s="64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 t="s">
        <v>105</v>
      </c>
    </row>
    <row r="81" spans="1:27" s="12" customFormat="1" ht="24.75" customHeight="1" x14ac:dyDescent="0.2">
      <c r="A81" s="237" t="s">
        <v>52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9"/>
    </row>
    <row r="82" spans="1:27" ht="103.5" customHeight="1" x14ac:dyDescent="0.3">
      <c r="A82" s="240" t="s">
        <v>53</v>
      </c>
      <c r="B82" s="241"/>
      <c r="C82" s="242"/>
      <c r="D82" s="45"/>
      <c r="E82" s="97" t="s">
        <v>216</v>
      </c>
      <c r="F82" s="28" t="s">
        <v>177</v>
      </c>
      <c r="G82" s="46" t="s">
        <v>54</v>
      </c>
      <c r="H82" s="29">
        <v>41640</v>
      </c>
      <c r="I82" s="29">
        <v>42735</v>
      </c>
      <c r="J82" s="28" t="s">
        <v>55</v>
      </c>
      <c r="K82" s="28" t="s">
        <v>11</v>
      </c>
      <c r="L82" s="106">
        <f>M82+N82+O82</f>
        <v>450000</v>
      </c>
      <c r="M82" s="40">
        <f>SUM(M83:M84)</f>
        <v>150000</v>
      </c>
      <c r="N82" s="40">
        <f>SUM(N83:N84)</f>
        <v>150000</v>
      </c>
      <c r="O82" s="107">
        <f>SUM(O83:O84)</f>
        <v>150000</v>
      </c>
      <c r="P82" s="41" t="s">
        <v>105</v>
      </c>
      <c r="Q82" s="41" t="s">
        <v>105</v>
      </c>
      <c r="R82" s="41" t="s">
        <v>105</v>
      </c>
      <c r="S82" s="41" t="s">
        <v>105</v>
      </c>
      <c r="T82" s="41" t="s">
        <v>105</v>
      </c>
      <c r="U82" s="41" t="s">
        <v>105</v>
      </c>
      <c r="V82" s="41" t="s">
        <v>105</v>
      </c>
      <c r="W82" s="41" t="s">
        <v>105</v>
      </c>
      <c r="X82" s="41" t="s">
        <v>105</v>
      </c>
      <c r="Y82" s="41" t="s">
        <v>105</v>
      </c>
      <c r="Z82" s="41" t="s">
        <v>105</v>
      </c>
      <c r="AA82" s="41" t="s">
        <v>105</v>
      </c>
    </row>
    <row r="83" spans="1:27" ht="63.75" customHeight="1" x14ac:dyDescent="0.35">
      <c r="A83" s="213" t="s">
        <v>154</v>
      </c>
      <c r="B83" s="213"/>
      <c r="C83" s="213"/>
      <c r="D83" s="45"/>
      <c r="E83" s="135" t="s">
        <v>186</v>
      </c>
      <c r="F83" s="135" t="s">
        <v>123</v>
      </c>
      <c r="G83" s="46" t="s">
        <v>54</v>
      </c>
      <c r="H83" s="29">
        <v>41640</v>
      </c>
      <c r="I83" s="29">
        <v>42735</v>
      </c>
      <c r="J83" s="28" t="s">
        <v>56</v>
      </c>
      <c r="K83" s="28">
        <v>9004</v>
      </c>
      <c r="L83" s="106">
        <f t="shared" ref="L83:L84" si="7">M83+N83+O83</f>
        <v>329640</v>
      </c>
      <c r="M83" s="42">
        <v>29640</v>
      </c>
      <c r="N83" s="42">
        <v>150000</v>
      </c>
      <c r="O83" s="108">
        <f>N83</f>
        <v>150000</v>
      </c>
      <c r="P83" s="43" t="s">
        <v>105</v>
      </c>
      <c r="Q83" s="43" t="s">
        <v>105</v>
      </c>
      <c r="R83" s="43" t="s">
        <v>105</v>
      </c>
      <c r="S83" s="43" t="s">
        <v>105</v>
      </c>
      <c r="T83" s="43" t="s">
        <v>105</v>
      </c>
      <c r="U83" s="43" t="s">
        <v>105</v>
      </c>
      <c r="V83" s="43" t="s">
        <v>105</v>
      </c>
      <c r="W83" s="43" t="s">
        <v>105</v>
      </c>
      <c r="X83" s="43" t="s">
        <v>105</v>
      </c>
      <c r="Y83" s="43" t="s">
        <v>105</v>
      </c>
      <c r="Z83" s="43" t="s">
        <v>105</v>
      </c>
      <c r="AA83" s="43" t="s">
        <v>105</v>
      </c>
    </row>
    <row r="84" spans="1:27" ht="93.75" customHeight="1" x14ac:dyDescent="0.35">
      <c r="A84" s="213" t="s">
        <v>155</v>
      </c>
      <c r="B84" s="213"/>
      <c r="C84" s="213"/>
      <c r="D84" s="45"/>
      <c r="E84" s="137"/>
      <c r="F84" s="137"/>
      <c r="G84" s="46" t="s">
        <v>54</v>
      </c>
      <c r="H84" s="29">
        <v>41640</v>
      </c>
      <c r="I84" s="29">
        <v>42735</v>
      </c>
      <c r="J84" s="28" t="s">
        <v>57</v>
      </c>
      <c r="K84" s="28">
        <v>9004</v>
      </c>
      <c r="L84" s="106">
        <f t="shared" si="7"/>
        <v>120360</v>
      </c>
      <c r="M84" s="44">
        <v>120360</v>
      </c>
      <c r="N84" s="44">
        <v>0</v>
      </c>
      <c r="O84" s="109">
        <v>0</v>
      </c>
      <c r="P84" s="43" t="s">
        <v>105</v>
      </c>
      <c r="Q84" s="43" t="s">
        <v>105</v>
      </c>
      <c r="R84" s="43" t="s">
        <v>105</v>
      </c>
      <c r="S84" s="43" t="s">
        <v>105</v>
      </c>
      <c r="T84" s="43" t="s">
        <v>105</v>
      </c>
      <c r="U84" s="43" t="s">
        <v>105</v>
      </c>
      <c r="V84" s="43" t="s">
        <v>105</v>
      </c>
      <c r="W84" s="43" t="s">
        <v>105</v>
      </c>
      <c r="X84" s="43" t="s">
        <v>105</v>
      </c>
      <c r="Y84" s="43" t="s">
        <v>105</v>
      </c>
      <c r="Z84" s="43" t="s">
        <v>105</v>
      </c>
      <c r="AA84" s="43" t="s">
        <v>105</v>
      </c>
    </row>
    <row r="85" spans="1:27" ht="29.25" customHeight="1" x14ac:dyDescent="0.35">
      <c r="A85" s="147" t="s">
        <v>214</v>
      </c>
      <c r="B85" s="148"/>
      <c r="C85" s="149"/>
      <c r="D85" s="156">
        <v>0</v>
      </c>
      <c r="E85" s="126" t="s">
        <v>213</v>
      </c>
      <c r="F85" s="127"/>
      <c r="G85" s="127"/>
      <c r="H85" s="128"/>
      <c r="I85" s="61">
        <v>42004</v>
      </c>
      <c r="J85" s="62"/>
      <c r="K85" s="62"/>
      <c r="L85" s="62"/>
      <c r="M85" s="64"/>
      <c r="N85" s="64"/>
      <c r="O85" s="98"/>
      <c r="P85" s="96"/>
      <c r="Q85" s="96"/>
      <c r="R85" s="96"/>
      <c r="S85" s="96" t="s">
        <v>105</v>
      </c>
      <c r="T85" s="96"/>
      <c r="U85" s="96"/>
      <c r="V85" s="96"/>
      <c r="W85" s="96"/>
      <c r="X85" s="96"/>
      <c r="Y85" s="96"/>
      <c r="Z85" s="96"/>
      <c r="AA85" s="96"/>
    </row>
    <row r="86" spans="1:27" ht="21.75" customHeight="1" x14ac:dyDescent="0.35">
      <c r="A86" s="150"/>
      <c r="B86" s="151"/>
      <c r="C86" s="152"/>
      <c r="D86" s="157"/>
      <c r="E86" s="129"/>
      <c r="F86" s="130"/>
      <c r="G86" s="130"/>
      <c r="H86" s="131"/>
      <c r="I86" s="61">
        <v>42369</v>
      </c>
      <c r="J86" s="62"/>
      <c r="K86" s="62"/>
      <c r="L86" s="62"/>
      <c r="M86" s="64"/>
      <c r="N86" s="64"/>
      <c r="O86" s="98"/>
      <c r="P86" s="96"/>
      <c r="Q86" s="96"/>
      <c r="R86" s="96"/>
      <c r="S86" s="96"/>
      <c r="T86" s="96"/>
      <c r="U86" s="96"/>
      <c r="V86" s="96"/>
      <c r="W86" s="96" t="s">
        <v>105</v>
      </c>
      <c r="X86" s="96"/>
      <c r="Y86" s="96"/>
      <c r="Z86" s="96"/>
      <c r="AA86" s="96"/>
    </row>
    <row r="87" spans="1:27" s="12" customFormat="1" ht="27.75" customHeight="1" x14ac:dyDescent="0.35">
      <c r="A87" s="153"/>
      <c r="B87" s="154"/>
      <c r="C87" s="155"/>
      <c r="D87" s="158"/>
      <c r="E87" s="132"/>
      <c r="F87" s="133"/>
      <c r="G87" s="133"/>
      <c r="H87" s="134"/>
      <c r="I87" s="61">
        <v>42735</v>
      </c>
      <c r="J87" s="62"/>
      <c r="K87" s="62"/>
      <c r="L87" s="62"/>
      <c r="M87" s="64"/>
      <c r="N87" s="64"/>
      <c r="O87" s="98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 t="s">
        <v>105</v>
      </c>
    </row>
    <row r="88" spans="1:27" ht="22.5" x14ac:dyDescent="0.35">
      <c r="A88" s="246" t="s">
        <v>102</v>
      </c>
      <c r="B88" s="247"/>
      <c r="C88" s="247"/>
      <c r="D88" s="247"/>
      <c r="E88" s="247"/>
      <c r="F88" s="247"/>
      <c r="G88" s="247"/>
      <c r="H88" s="247"/>
      <c r="I88" s="248"/>
      <c r="J88" s="28"/>
      <c r="K88" s="28"/>
      <c r="L88" s="40">
        <f>L82+L70+L60+L43+L32+L16</f>
        <v>136659200.44999999</v>
      </c>
      <c r="M88" s="40">
        <f>M82+M70+M60+M43+M32+M16</f>
        <v>87063700.450000003</v>
      </c>
      <c r="N88" s="40">
        <f>N82+N70+N60+N43+N32+N16</f>
        <v>24760000</v>
      </c>
      <c r="O88" s="40">
        <f>O82+O70+O60+O43+O32+O16</f>
        <v>24835500</v>
      </c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22.5" x14ac:dyDescent="0.2">
      <c r="A89" s="243" t="s">
        <v>58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5"/>
    </row>
    <row r="90" spans="1:27" ht="21.75" x14ac:dyDescent="0.2">
      <c r="A90" s="168" t="s">
        <v>59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70"/>
    </row>
    <row r="91" spans="1:27" ht="144" customHeight="1" x14ac:dyDescent="0.3">
      <c r="A91" s="165" t="s">
        <v>60</v>
      </c>
      <c r="B91" s="165"/>
      <c r="C91" s="165"/>
      <c r="D91" s="27"/>
      <c r="E91" s="28" t="s">
        <v>216</v>
      </c>
      <c r="F91" s="28" t="s">
        <v>180</v>
      </c>
      <c r="G91" s="28" t="s">
        <v>61</v>
      </c>
      <c r="H91" s="29">
        <v>41640</v>
      </c>
      <c r="I91" s="29">
        <v>42735</v>
      </c>
      <c r="J91" s="28" t="s">
        <v>62</v>
      </c>
      <c r="K91" s="30" t="s">
        <v>11</v>
      </c>
      <c r="L91" s="106">
        <f>M91+N91+O91</f>
        <v>273312885.55000001</v>
      </c>
      <c r="M91" s="40">
        <f>SUM(M92:M95)</f>
        <v>83832885.550000012</v>
      </c>
      <c r="N91" s="40">
        <f>SUM(N92:N95)</f>
        <v>91240000</v>
      </c>
      <c r="O91" s="40">
        <f>SUM(O92:O95)</f>
        <v>98240000</v>
      </c>
      <c r="P91" s="41" t="s">
        <v>105</v>
      </c>
      <c r="Q91" s="41" t="s">
        <v>105</v>
      </c>
      <c r="R91" s="41" t="s">
        <v>105</v>
      </c>
      <c r="S91" s="41" t="s">
        <v>105</v>
      </c>
      <c r="T91" s="41" t="s">
        <v>105</v>
      </c>
      <c r="U91" s="41" t="s">
        <v>105</v>
      </c>
      <c r="V91" s="41" t="s">
        <v>105</v>
      </c>
      <c r="W91" s="41" t="s">
        <v>105</v>
      </c>
      <c r="X91" s="41" t="s">
        <v>105</v>
      </c>
      <c r="Y91" s="41" t="s">
        <v>105</v>
      </c>
      <c r="Z91" s="41" t="s">
        <v>105</v>
      </c>
      <c r="AA91" s="41" t="s">
        <v>105</v>
      </c>
    </row>
    <row r="92" spans="1:27" ht="114.75" customHeight="1" x14ac:dyDescent="0.35">
      <c r="A92" s="213" t="s">
        <v>156</v>
      </c>
      <c r="B92" s="213"/>
      <c r="C92" s="213"/>
      <c r="D92" s="32"/>
      <c r="E92" s="135" t="s">
        <v>186</v>
      </c>
      <c r="F92" s="28" t="s">
        <v>124</v>
      </c>
      <c r="G92" s="28" t="s">
        <v>217</v>
      </c>
      <c r="H92" s="29">
        <v>41640</v>
      </c>
      <c r="I92" s="29">
        <v>42735</v>
      </c>
      <c r="J92" s="28" t="s">
        <v>11</v>
      </c>
      <c r="K92" s="28">
        <v>1000</v>
      </c>
      <c r="L92" s="106">
        <f t="shared" ref="L92:L95" si="8">M92+N92+O92</f>
        <v>60756086.289999999</v>
      </c>
      <c r="M92" s="42">
        <f>16549007.13+400000</f>
        <v>16949007.130000003</v>
      </c>
      <c r="N92" s="42">
        <v>21153539.579999998</v>
      </c>
      <c r="O92" s="42">
        <v>22653539.579999998</v>
      </c>
      <c r="P92" s="43" t="s">
        <v>105</v>
      </c>
      <c r="Q92" s="43" t="s">
        <v>105</v>
      </c>
      <c r="R92" s="43" t="s">
        <v>105</v>
      </c>
      <c r="S92" s="43" t="s">
        <v>105</v>
      </c>
      <c r="T92" s="43" t="s">
        <v>105</v>
      </c>
      <c r="U92" s="43" t="s">
        <v>105</v>
      </c>
      <c r="V92" s="43" t="s">
        <v>105</v>
      </c>
      <c r="W92" s="43" t="s">
        <v>105</v>
      </c>
      <c r="X92" s="43" t="s">
        <v>105</v>
      </c>
      <c r="Y92" s="43" t="s">
        <v>105</v>
      </c>
      <c r="Z92" s="43" t="s">
        <v>105</v>
      </c>
      <c r="AA92" s="43" t="s">
        <v>105</v>
      </c>
    </row>
    <row r="93" spans="1:27" s="12" customFormat="1" ht="112.5" customHeight="1" x14ac:dyDescent="0.35">
      <c r="A93" s="213" t="s">
        <v>156</v>
      </c>
      <c r="B93" s="213"/>
      <c r="C93" s="213"/>
      <c r="D93" s="32"/>
      <c r="E93" s="136"/>
      <c r="F93" s="33" t="s">
        <v>125</v>
      </c>
      <c r="G93" s="28" t="s">
        <v>218</v>
      </c>
      <c r="H93" s="29">
        <v>41640</v>
      </c>
      <c r="I93" s="29">
        <v>42735</v>
      </c>
      <c r="J93" s="28" t="s">
        <v>11</v>
      </c>
      <c r="K93" s="28">
        <v>1000</v>
      </c>
      <c r="L93" s="106">
        <f t="shared" si="8"/>
        <v>35972081.259999998</v>
      </c>
      <c r="M93" s="42">
        <f>10751360.42</f>
        <v>10751360.42</v>
      </c>
      <c r="N93" s="42">
        <v>11860360.42</v>
      </c>
      <c r="O93" s="42">
        <v>13360360.42</v>
      </c>
      <c r="P93" s="43" t="s">
        <v>105</v>
      </c>
      <c r="Q93" s="43" t="s">
        <v>105</v>
      </c>
      <c r="R93" s="43" t="s">
        <v>105</v>
      </c>
      <c r="S93" s="43" t="s">
        <v>105</v>
      </c>
      <c r="T93" s="43" t="s">
        <v>105</v>
      </c>
      <c r="U93" s="43" t="s">
        <v>105</v>
      </c>
      <c r="V93" s="43" t="s">
        <v>105</v>
      </c>
      <c r="W93" s="43" t="s">
        <v>105</v>
      </c>
      <c r="X93" s="43" t="s">
        <v>105</v>
      </c>
      <c r="Y93" s="43" t="s">
        <v>105</v>
      </c>
      <c r="Z93" s="43" t="s">
        <v>105</v>
      </c>
      <c r="AA93" s="43" t="s">
        <v>105</v>
      </c>
    </row>
    <row r="94" spans="1:27" s="12" customFormat="1" ht="109.5" customHeight="1" x14ac:dyDescent="0.35">
      <c r="A94" s="213" t="s">
        <v>156</v>
      </c>
      <c r="B94" s="213"/>
      <c r="C94" s="213"/>
      <c r="D94" s="32"/>
      <c r="E94" s="136"/>
      <c r="F94" s="33" t="s">
        <v>126</v>
      </c>
      <c r="G94" s="28" t="s">
        <v>219</v>
      </c>
      <c r="H94" s="29">
        <v>41640</v>
      </c>
      <c r="I94" s="29">
        <v>42735</v>
      </c>
      <c r="J94" s="28" t="s">
        <v>11</v>
      </c>
      <c r="K94" s="28">
        <v>1000</v>
      </c>
      <c r="L94" s="106">
        <f t="shared" si="8"/>
        <v>131731202</v>
      </c>
      <c r="M94" s="42">
        <f>43045002</f>
        <v>43045002</v>
      </c>
      <c r="N94" s="42">
        <v>42943100</v>
      </c>
      <c r="O94" s="42">
        <v>45743100</v>
      </c>
      <c r="P94" s="43" t="s">
        <v>105</v>
      </c>
      <c r="Q94" s="43" t="s">
        <v>105</v>
      </c>
      <c r="R94" s="43" t="s">
        <v>105</v>
      </c>
      <c r="S94" s="43" t="s">
        <v>105</v>
      </c>
      <c r="T94" s="43" t="s">
        <v>105</v>
      </c>
      <c r="U94" s="43" t="s">
        <v>105</v>
      </c>
      <c r="V94" s="43" t="s">
        <v>105</v>
      </c>
      <c r="W94" s="43" t="s">
        <v>105</v>
      </c>
      <c r="X94" s="43" t="s">
        <v>105</v>
      </c>
      <c r="Y94" s="43" t="s">
        <v>105</v>
      </c>
      <c r="Z94" s="43" t="s">
        <v>105</v>
      </c>
      <c r="AA94" s="43" t="s">
        <v>105</v>
      </c>
    </row>
    <row r="95" spans="1:27" s="12" customFormat="1" ht="112.5" customHeight="1" x14ac:dyDescent="0.35">
      <c r="A95" s="213" t="s">
        <v>156</v>
      </c>
      <c r="B95" s="213"/>
      <c r="C95" s="213"/>
      <c r="D95" s="32"/>
      <c r="E95" s="137"/>
      <c r="F95" s="33" t="s">
        <v>137</v>
      </c>
      <c r="G95" s="28" t="s">
        <v>220</v>
      </c>
      <c r="H95" s="29">
        <v>41640</v>
      </c>
      <c r="I95" s="29">
        <v>42735</v>
      </c>
      <c r="J95" s="28" t="s">
        <v>11</v>
      </c>
      <c r="K95" s="28">
        <v>1000</v>
      </c>
      <c r="L95" s="106">
        <f t="shared" si="8"/>
        <v>44853516</v>
      </c>
      <c r="M95" s="42">
        <f>13487516-400000</f>
        <v>13087516</v>
      </c>
      <c r="N95" s="42">
        <v>15283000</v>
      </c>
      <c r="O95" s="42">
        <v>16483000</v>
      </c>
      <c r="P95" s="43" t="s">
        <v>105</v>
      </c>
      <c r="Q95" s="43" t="s">
        <v>105</v>
      </c>
      <c r="R95" s="43" t="s">
        <v>105</v>
      </c>
      <c r="S95" s="43" t="s">
        <v>105</v>
      </c>
      <c r="T95" s="43" t="s">
        <v>105</v>
      </c>
      <c r="U95" s="43" t="s">
        <v>105</v>
      </c>
      <c r="V95" s="43" t="s">
        <v>105</v>
      </c>
      <c r="W95" s="43" t="s">
        <v>105</v>
      </c>
      <c r="X95" s="43" t="s">
        <v>105</v>
      </c>
      <c r="Y95" s="43" t="s">
        <v>105</v>
      </c>
      <c r="Z95" s="43" t="s">
        <v>105</v>
      </c>
      <c r="AA95" s="43" t="s">
        <v>105</v>
      </c>
    </row>
    <row r="96" spans="1:27" s="12" customFormat="1" ht="25.5" customHeight="1" x14ac:dyDescent="0.35">
      <c r="A96" s="147" t="s">
        <v>221</v>
      </c>
      <c r="B96" s="148"/>
      <c r="C96" s="149"/>
      <c r="D96" s="182"/>
      <c r="E96" s="126" t="s">
        <v>222</v>
      </c>
      <c r="F96" s="127"/>
      <c r="G96" s="127"/>
      <c r="H96" s="128"/>
      <c r="I96" s="61">
        <v>42004</v>
      </c>
      <c r="J96" s="62"/>
      <c r="K96" s="62"/>
      <c r="L96" s="62"/>
      <c r="M96" s="64"/>
      <c r="N96" s="64"/>
      <c r="O96" s="64"/>
      <c r="P96" s="96"/>
      <c r="Q96" s="96"/>
      <c r="R96" s="96"/>
      <c r="S96" s="96" t="s">
        <v>105</v>
      </c>
      <c r="T96" s="96"/>
      <c r="U96" s="96"/>
      <c r="V96" s="96"/>
      <c r="W96" s="96"/>
      <c r="X96" s="96"/>
      <c r="Y96" s="96"/>
      <c r="Z96" s="96"/>
      <c r="AA96" s="96"/>
    </row>
    <row r="97" spans="1:27" s="12" customFormat="1" ht="19.5" customHeight="1" x14ac:dyDescent="0.35">
      <c r="A97" s="150"/>
      <c r="B97" s="151"/>
      <c r="C97" s="152"/>
      <c r="D97" s="183"/>
      <c r="E97" s="129"/>
      <c r="F97" s="130"/>
      <c r="G97" s="130"/>
      <c r="H97" s="131"/>
      <c r="I97" s="61">
        <v>42369</v>
      </c>
      <c r="J97" s="62"/>
      <c r="K97" s="62"/>
      <c r="L97" s="62"/>
      <c r="M97" s="64"/>
      <c r="N97" s="64"/>
      <c r="O97" s="64"/>
      <c r="P97" s="96"/>
      <c r="Q97" s="96"/>
      <c r="R97" s="96"/>
      <c r="S97" s="96"/>
      <c r="T97" s="96"/>
      <c r="U97" s="96"/>
      <c r="V97" s="96"/>
      <c r="W97" s="96" t="s">
        <v>105</v>
      </c>
      <c r="X97" s="96"/>
      <c r="Y97" s="96"/>
      <c r="Z97" s="96"/>
      <c r="AA97" s="96"/>
    </row>
    <row r="98" spans="1:27" s="12" customFormat="1" ht="21.75" customHeight="1" x14ac:dyDescent="0.35">
      <c r="A98" s="153"/>
      <c r="B98" s="154"/>
      <c r="C98" s="155"/>
      <c r="D98" s="184"/>
      <c r="E98" s="132"/>
      <c r="F98" s="133"/>
      <c r="G98" s="133"/>
      <c r="H98" s="134"/>
      <c r="I98" s="61">
        <v>42735</v>
      </c>
      <c r="J98" s="62"/>
      <c r="K98" s="62"/>
      <c r="L98" s="62"/>
      <c r="M98" s="64"/>
      <c r="N98" s="64"/>
      <c r="O98" s="64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 t="s">
        <v>105</v>
      </c>
    </row>
    <row r="99" spans="1:27" s="12" customFormat="1" ht="138.75" customHeight="1" x14ac:dyDescent="0.35">
      <c r="A99" s="165" t="s">
        <v>63</v>
      </c>
      <c r="B99" s="165"/>
      <c r="C99" s="165"/>
      <c r="D99" s="27"/>
      <c r="E99" s="28" t="s">
        <v>223</v>
      </c>
      <c r="F99" s="28" t="s">
        <v>129</v>
      </c>
      <c r="G99" s="28" t="s">
        <v>15</v>
      </c>
      <c r="H99" s="29">
        <v>41640</v>
      </c>
      <c r="I99" s="29">
        <v>42735</v>
      </c>
      <c r="J99" s="30" t="s">
        <v>64</v>
      </c>
      <c r="K99" s="30" t="s">
        <v>11</v>
      </c>
      <c r="L99" s="120">
        <f>M99+N99+O99</f>
        <v>0</v>
      </c>
      <c r="M99" s="110">
        <v>0</v>
      </c>
      <c r="N99" s="110">
        <v>0</v>
      </c>
      <c r="O99" s="110">
        <v>0</v>
      </c>
      <c r="P99" s="43" t="s">
        <v>105</v>
      </c>
      <c r="Q99" s="43" t="s">
        <v>105</v>
      </c>
      <c r="R99" s="43" t="s">
        <v>105</v>
      </c>
      <c r="S99" s="43" t="s">
        <v>105</v>
      </c>
      <c r="T99" s="43" t="s">
        <v>105</v>
      </c>
      <c r="U99" s="43" t="s">
        <v>105</v>
      </c>
      <c r="V99" s="43" t="s">
        <v>105</v>
      </c>
      <c r="W99" s="43" t="s">
        <v>105</v>
      </c>
      <c r="X99" s="43" t="s">
        <v>105</v>
      </c>
      <c r="Y99" s="43" t="s">
        <v>105</v>
      </c>
      <c r="Z99" s="43" t="s">
        <v>105</v>
      </c>
      <c r="AA99" s="43" t="s">
        <v>105</v>
      </c>
    </row>
    <row r="100" spans="1:27" s="12" customFormat="1" ht="24" customHeight="1" x14ac:dyDescent="0.35">
      <c r="A100" s="256" t="s">
        <v>224</v>
      </c>
      <c r="B100" s="257"/>
      <c r="C100" s="258"/>
      <c r="D100" s="68"/>
      <c r="E100" s="126" t="s">
        <v>225</v>
      </c>
      <c r="F100" s="127"/>
      <c r="G100" s="127"/>
      <c r="H100" s="128"/>
      <c r="I100" s="61">
        <v>42004</v>
      </c>
      <c r="J100" s="62"/>
      <c r="K100" s="62"/>
      <c r="L100" s="118"/>
      <c r="M100" s="119"/>
      <c r="N100" s="119"/>
      <c r="O100" s="119"/>
      <c r="P100" s="99"/>
      <c r="Q100" s="96"/>
      <c r="R100" s="96"/>
      <c r="S100" s="96" t="s">
        <v>105</v>
      </c>
      <c r="T100" s="96"/>
      <c r="U100" s="96"/>
      <c r="V100" s="96"/>
      <c r="W100" s="96"/>
      <c r="X100" s="96"/>
      <c r="Y100" s="96"/>
      <c r="Z100" s="96"/>
      <c r="AA100" s="43"/>
    </row>
    <row r="101" spans="1:27" s="12" customFormat="1" ht="24" customHeight="1" x14ac:dyDescent="0.35">
      <c r="A101" s="259"/>
      <c r="B101" s="260"/>
      <c r="C101" s="261"/>
      <c r="D101" s="68"/>
      <c r="E101" s="129"/>
      <c r="F101" s="130"/>
      <c r="G101" s="130"/>
      <c r="H101" s="131"/>
      <c r="I101" s="61">
        <v>42369</v>
      </c>
      <c r="J101" s="62"/>
      <c r="K101" s="62"/>
      <c r="L101" s="118"/>
      <c r="M101" s="119"/>
      <c r="N101" s="119"/>
      <c r="O101" s="119"/>
      <c r="P101" s="99"/>
      <c r="Q101" s="96"/>
      <c r="R101" s="96"/>
      <c r="S101" s="96"/>
      <c r="T101" s="96"/>
      <c r="U101" s="96"/>
      <c r="V101" s="96"/>
      <c r="W101" s="96" t="s">
        <v>105</v>
      </c>
      <c r="X101" s="96"/>
      <c r="Y101" s="96"/>
      <c r="Z101" s="96"/>
      <c r="AA101" s="43"/>
    </row>
    <row r="102" spans="1:27" ht="24" customHeight="1" x14ac:dyDescent="0.35">
      <c r="A102" s="262"/>
      <c r="B102" s="263"/>
      <c r="C102" s="264"/>
      <c r="D102" s="68"/>
      <c r="E102" s="132"/>
      <c r="F102" s="133"/>
      <c r="G102" s="133"/>
      <c r="H102" s="134"/>
      <c r="I102" s="61">
        <v>42735</v>
      </c>
      <c r="J102" s="62"/>
      <c r="K102" s="62"/>
      <c r="L102" s="118"/>
      <c r="M102" s="119"/>
      <c r="N102" s="119"/>
      <c r="O102" s="119"/>
      <c r="P102" s="99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43" t="s">
        <v>105</v>
      </c>
    </row>
    <row r="103" spans="1:27" ht="115.5" customHeight="1" x14ac:dyDescent="0.35">
      <c r="A103" s="165" t="s">
        <v>65</v>
      </c>
      <c r="B103" s="165"/>
      <c r="C103" s="165"/>
      <c r="D103" s="27"/>
      <c r="E103" s="28" t="s">
        <v>228</v>
      </c>
      <c r="F103" s="28" t="s">
        <v>180</v>
      </c>
      <c r="G103" s="28" t="s">
        <v>15</v>
      </c>
      <c r="H103" s="29">
        <v>41640</v>
      </c>
      <c r="I103" s="29">
        <v>42735</v>
      </c>
      <c r="J103" s="30" t="s">
        <v>66</v>
      </c>
      <c r="K103" s="30" t="s">
        <v>11</v>
      </c>
      <c r="L103" s="121">
        <f>M103+N103+O103</f>
        <v>0</v>
      </c>
      <c r="M103" s="122">
        <v>0</v>
      </c>
      <c r="N103" s="122">
        <v>0</v>
      </c>
      <c r="O103" s="122">
        <v>0</v>
      </c>
      <c r="P103" s="43" t="s">
        <v>105</v>
      </c>
      <c r="Q103" s="43" t="s">
        <v>105</v>
      </c>
      <c r="R103" s="43" t="s">
        <v>105</v>
      </c>
      <c r="S103" s="43" t="s">
        <v>105</v>
      </c>
      <c r="T103" s="43" t="s">
        <v>105</v>
      </c>
      <c r="U103" s="43" t="s">
        <v>105</v>
      </c>
      <c r="V103" s="43" t="s">
        <v>105</v>
      </c>
      <c r="W103" s="43" t="s">
        <v>105</v>
      </c>
      <c r="X103" s="43" t="s">
        <v>105</v>
      </c>
      <c r="Y103" s="43" t="s">
        <v>105</v>
      </c>
      <c r="Z103" s="43" t="s">
        <v>105</v>
      </c>
      <c r="AA103" s="43" t="s">
        <v>105</v>
      </c>
    </row>
    <row r="104" spans="1:27" ht="21" customHeight="1" x14ac:dyDescent="0.35">
      <c r="A104" s="256" t="s">
        <v>227</v>
      </c>
      <c r="B104" s="257"/>
      <c r="C104" s="258"/>
      <c r="D104" s="123"/>
      <c r="E104" s="126" t="s">
        <v>226</v>
      </c>
      <c r="F104" s="127"/>
      <c r="G104" s="127"/>
      <c r="H104" s="128"/>
      <c r="I104" s="61">
        <v>42004</v>
      </c>
      <c r="J104" s="62"/>
      <c r="K104" s="62"/>
      <c r="L104" s="62"/>
      <c r="M104" s="64"/>
      <c r="N104" s="64"/>
      <c r="O104" s="64"/>
      <c r="P104" s="99"/>
      <c r="Q104" s="96"/>
      <c r="R104" s="96"/>
      <c r="S104" s="96" t="s">
        <v>105</v>
      </c>
      <c r="T104" s="96"/>
      <c r="U104" s="96"/>
      <c r="V104" s="96"/>
      <c r="W104" s="96"/>
      <c r="X104" s="96"/>
      <c r="Y104" s="96"/>
      <c r="Z104" s="96"/>
      <c r="AA104" s="96"/>
    </row>
    <row r="105" spans="1:27" ht="21" customHeight="1" x14ac:dyDescent="0.35">
      <c r="A105" s="259"/>
      <c r="B105" s="260"/>
      <c r="C105" s="261"/>
      <c r="D105" s="124"/>
      <c r="E105" s="129"/>
      <c r="F105" s="130"/>
      <c r="G105" s="130"/>
      <c r="H105" s="131"/>
      <c r="I105" s="61">
        <v>42369</v>
      </c>
      <c r="J105" s="62"/>
      <c r="K105" s="62"/>
      <c r="L105" s="62"/>
      <c r="M105" s="64"/>
      <c r="N105" s="64"/>
      <c r="O105" s="64"/>
      <c r="P105" s="99"/>
      <c r="Q105" s="96"/>
      <c r="R105" s="96"/>
      <c r="S105" s="96"/>
      <c r="T105" s="96"/>
      <c r="U105" s="96"/>
      <c r="V105" s="96"/>
      <c r="W105" s="96" t="s">
        <v>105</v>
      </c>
      <c r="X105" s="96"/>
      <c r="Y105" s="96"/>
      <c r="Z105" s="96"/>
      <c r="AA105" s="96"/>
    </row>
    <row r="106" spans="1:27" ht="21" customHeight="1" x14ac:dyDescent="0.35">
      <c r="A106" s="262"/>
      <c r="B106" s="263"/>
      <c r="C106" s="264"/>
      <c r="D106" s="125"/>
      <c r="E106" s="132"/>
      <c r="F106" s="133"/>
      <c r="G106" s="133"/>
      <c r="H106" s="134"/>
      <c r="I106" s="61">
        <v>42735</v>
      </c>
      <c r="J106" s="62" t="s">
        <v>11</v>
      </c>
      <c r="K106" s="62" t="s">
        <v>11</v>
      </c>
      <c r="L106" s="62" t="s">
        <v>11</v>
      </c>
      <c r="M106" s="64" t="s">
        <v>11</v>
      </c>
      <c r="N106" s="64" t="s">
        <v>11</v>
      </c>
      <c r="O106" s="64" t="s">
        <v>11</v>
      </c>
      <c r="P106" s="99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 t="s">
        <v>105</v>
      </c>
    </row>
    <row r="107" spans="1:27" ht="133.5" customHeight="1" x14ac:dyDescent="0.35">
      <c r="A107" s="165" t="s">
        <v>67</v>
      </c>
      <c r="B107" s="165"/>
      <c r="C107" s="165"/>
      <c r="D107" s="27"/>
      <c r="E107" s="28" t="s">
        <v>228</v>
      </c>
      <c r="F107" s="28" t="s">
        <v>180</v>
      </c>
      <c r="G107" s="28" t="s">
        <v>28</v>
      </c>
      <c r="H107" s="29">
        <v>41640</v>
      </c>
      <c r="I107" s="29">
        <v>42735</v>
      </c>
      <c r="J107" s="30" t="s">
        <v>68</v>
      </c>
      <c r="K107" s="30" t="s">
        <v>11</v>
      </c>
      <c r="L107" s="120">
        <f>M107+N1093+O107</f>
        <v>0</v>
      </c>
      <c r="M107" s="110">
        <v>0</v>
      </c>
      <c r="N107" s="110">
        <v>0</v>
      </c>
      <c r="O107" s="110">
        <v>0</v>
      </c>
      <c r="P107" s="43" t="s">
        <v>105</v>
      </c>
      <c r="Q107" s="43" t="s">
        <v>105</v>
      </c>
      <c r="R107" s="43" t="s">
        <v>105</v>
      </c>
      <c r="S107" s="43" t="s">
        <v>105</v>
      </c>
      <c r="T107" s="43" t="s">
        <v>105</v>
      </c>
      <c r="U107" s="43" t="s">
        <v>105</v>
      </c>
      <c r="V107" s="43" t="s">
        <v>105</v>
      </c>
      <c r="W107" s="43" t="s">
        <v>105</v>
      </c>
      <c r="X107" s="43" t="s">
        <v>105</v>
      </c>
      <c r="Y107" s="43" t="s">
        <v>105</v>
      </c>
      <c r="Z107" s="43" t="s">
        <v>105</v>
      </c>
      <c r="AA107" s="43" t="s">
        <v>105</v>
      </c>
    </row>
    <row r="108" spans="1:27" ht="22.5" customHeight="1" x14ac:dyDescent="0.35">
      <c r="A108" s="256" t="s">
        <v>229</v>
      </c>
      <c r="B108" s="257"/>
      <c r="C108" s="258"/>
      <c r="D108" s="123"/>
      <c r="E108" s="126" t="s">
        <v>230</v>
      </c>
      <c r="F108" s="127"/>
      <c r="G108" s="127"/>
      <c r="H108" s="128"/>
      <c r="I108" s="61">
        <v>42004</v>
      </c>
      <c r="J108" s="62" t="s">
        <v>11</v>
      </c>
      <c r="K108" s="62" t="s">
        <v>11</v>
      </c>
      <c r="L108" s="62" t="s">
        <v>11</v>
      </c>
      <c r="M108" s="64" t="s">
        <v>11</v>
      </c>
      <c r="N108" s="64" t="s">
        <v>11</v>
      </c>
      <c r="O108" s="64" t="s">
        <v>11</v>
      </c>
      <c r="P108" s="99"/>
      <c r="Q108" s="96"/>
      <c r="R108" s="96"/>
      <c r="S108" s="96" t="s">
        <v>105</v>
      </c>
      <c r="T108" s="96"/>
      <c r="U108" s="96"/>
      <c r="V108" s="96"/>
      <c r="W108" s="96"/>
      <c r="X108" s="96"/>
      <c r="Y108" s="96"/>
      <c r="Z108" s="96"/>
      <c r="AA108" s="96"/>
    </row>
    <row r="109" spans="1:27" ht="22.5" customHeight="1" x14ac:dyDescent="0.35">
      <c r="A109" s="259"/>
      <c r="B109" s="260"/>
      <c r="C109" s="261"/>
      <c r="D109" s="124"/>
      <c r="E109" s="129"/>
      <c r="F109" s="130"/>
      <c r="G109" s="130"/>
      <c r="H109" s="131"/>
      <c r="I109" s="61">
        <v>42369</v>
      </c>
      <c r="J109" s="62" t="s">
        <v>11</v>
      </c>
      <c r="K109" s="62" t="s">
        <v>11</v>
      </c>
      <c r="L109" s="62" t="s">
        <v>11</v>
      </c>
      <c r="M109" s="64" t="s">
        <v>11</v>
      </c>
      <c r="N109" s="64" t="s">
        <v>11</v>
      </c>
      <c r="O109" s="64" t="s">
        <v>11</v>
      </c>
      <c r="P109" s="99"/>
      <c r="Q109" s="96"/>
      <c r="R109" s="96"/>
      <c r="S109" s="96"/>
      <c r="T109" s="96"/>
      <c r="U109" s="96"/>
      <c r="V109" s="96"/>
      <c r="W109" s="96" t="s">
        <v>105</v>
      </c>
      <c r="X109" s="96"/>
      <c r="Y109" s="96"/>
      <c r="Z109" s="96"/>
      <c r="AA109" s="96"/>
    </row>
    <row r="110" spans="1:27" ht="22.5" customHeight="1" x14ac:dyDescent="0.35">
      <c r="A110" s="262"/>
      <c r="B110" s="263"/>
      <c r="C110" s="264"/>
      <c r="D110" s="125"/>
      <c r="E110" s="132"/>
      <c r="F110" s="133"/>
      <c r="G110" s="133"/>
      <c r="H110" s="134"/>
      <c r="I110" s="61">
        <v>42735</v>
      </c>
      <c r="J110" s="62" t="s">
        <v>11</v>
      </c>
      <c r="K110" s="62" t="s">
        <v>11</v>
      </c>
      <c r="L110" s="62" t="s">
        <v>11</v>
      </c>
      <c r="M110" s="64" t="s">
        <v>11</v>
      </c>
      <c r="N110" s="64" t="s">
        <v>11</v>
      </c>
      <c r="O110" s="64" t="s">
        <v>11</v>
      </c>
      <c r="P110" s="99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 t="s">
        <v>105</v>
      </c>
    </row>
    <row r="111" spans="1:27" ht="158.25" customHeight="1" x14ac:dyDescent="0.3">
      <c r="A111" s="165" t="s">
        <v>69</v>
      </c>
      <c r="B111" s="165"/>
      <c r="C111" s="165"/>
      <c r="D111" s="30"/>
      <c r="E111" s="28" t="s">
        <v>228</v>
      </c>
      <c r="F111" s="28" t="s">
        <v>180</v>
      </c>
      <c r="G111" s="28" t="s">
        <v>36</v>
      </c>
      <c r="H111" s="38">
        <v>41640</v>
      </c>
      <c r="I111" s="38">
        <v>42735</v>
      </c>
      <c r="J111" s="30" t="s">
        <v>70</v>
      </c>
      <c r="K111" s="30" t="s">
        <v>11</v>
      </c>
      <c r="L111" s="106">
        <f>M111+N111+O111</f>
        <v>8586150</v>
      </c>
      <c r="M111" s="40">
        <f>SUM(M112:M124)</f>
        <v>2806150</v>
      </c>
      <c r="N111" s="40">
        <f>SUM(N112:N124)</f>
        <v>2890000</v>
      </c>
      <c r="O111" s="40">
        <f>SUM(O112:O124)</f>
        <v>2890000</v>
      </c>
      <c r="P111" s="41" t="s">
        <v>105</v>
      </c>
      <c r="Q111" s="41" t="s">
        <v>105</v>
      </c>
      <c r="R111" s="41" t="s">
        <v>105</v>
      </c>
      <c r="S111" s="41" t="s">
        <v>105</v>
      </c>
      <c r="T111" s="41" t="s">
        <v>105</v>
      </c>
      <c r="U111" s="41" t="s">
        <v>105</v>
      </c>
      <c r="V111" s="41" t="s">
        <v>105</v>
      </c>
      <c r="W111" s="41" t="s">
        <v>105</v>
      </c>
      <c r="X111" s="41" t="s">
        <v>105</v>
      </c>
      <c r="Y111" s="41" t="s">
        <v>105</v>
      </c>
      <c r="Z111" s="41" t="s">
        <v>105</v>
      </c>
      <c r="AA111" s="41" t="s">
        <v>105</v>
      </c>
    </row>
    <row r="112" spans="1:27" ht="49.5" customHeight="1" x14ac:dyDescent="0.35">
      <c r="A112" s="138" t="s">
        <v>150</v>
      </c>
      <c r="B112" s="139"/>
      <c r="C112" s="140"/>
      <c r="D112" s="30"/>
      <c r="E112" s="135" t="s">
        <v>186</v>
      </c>
      <c r="F112" s="36" t="s">
        <v>138</v>
      </c>
      <c r="G112" s="135" t="s">
        <v>36</v>
      </c>
      <c r="H112" s="29">
        <v>41640</v>
      </c>
      <c r="I112" s="29">
        <v>42735</v>
      </c>
      <c r="J112" s="28" t="s">
        <v>71</v>
      </c>
      <c r="K112" s="28">
        <v>9003</v>
      </c>
      <c r="L112" s="106">
        <f t="shared" ref="L112:L124" si="9">M112+N112+O112</f>
        <v>639000</v>
      </c>
      <c r="M112" s="42">
        <v>213000</v>
      </c>
      <c r="N112" s="42">
        <f t="shared" ref="N112:N122" si="10">M112</f>
        <v>213000</v>
      </c>
      <c r="O112" s="42">
        <f t="shared" ref="O112:O124" si="11">N112</f>
        <v>213000</v>
      </c>
      <c r="P112" s="43" t="s">
        <v>105</v>
      </c>
      <c r="Q112" s="43" t="s">
        <v>105</v>
      </c>
      <c r="R112" s="43" t="s">
        <v>105</v>
      </c>
      <c r="S112" s="43" t="s">
        <v>105</v>
      </c>
      <c r="T112" s="43" t="s">
        <v>105</v>
      </c>
      <c r="U112" s="43" t="s">
        <v>105</v>
      </c>
      <c r="V112" s="43" t="s">
        <v>105</v>
      </c>
      <c r="W112" s="43" t="s">
        <v>105</v>
      </c>
      <c r="X112" s="43" t="s">
        <v>105</v>
      </c>
      <c r="Y112" s="43" t="s">
        <v>105</v>
      </c>
      <c r="Z112" s="43" t="s">
        <v>105</v>
      </c>
      <c r="AA112" s="43" t="s">
        <v>105</v>
      </c>
    </row>
    <row r="113" spans="1:27" ht="52.5" customHeight="1" x14ac:dyDescent="0.35">
      <c r="A113" s="141"/>
      <c r="B113" s="142"/>
      <c r="C113" s="143"/>
      <c r="D113" s="30"/>
      <c r="E113" s="136"/>
      <c r="F113" s="36" t="s">
        <v>125</v>
      </c>
      <c r="G113" s="136"/>
      <c r="H113" s="29">
        <v>41640</v>
      </c>
      <c r="I113" s="29">
        <v>42735</v>
      </c>
      <c r="J113" s="28" t="s">
        <v>71</v>
      </c>
      <c r="K113" s="28">
        <v>9003</v>
      </c>
      <c r="L113" s="106">
        <f t="shared" si="9"/>
        <v>28500</v>
      </c>
      <c r="M113" s="42">
        <f>11500-6000</f>
        <v>5500</v>
      </c>
      <c r="N113" s="42">
        <v>11500</v>
      </c>
      <c r="O113" s="42">
        <f t="shared" si="11"/>
        <v>11500</v>
      </c>
      <c r="P113" s="43" t="s">
        <v>105</v>
      </c>
      <c r="Q113" s="43" t="s">
        <v>105</v>
      </c>
      <c r="R113" s="43" t="s">
        <v>105</v>
      </c>
      <c r="S113" s="43" t="s">
        <v>105</v>
      </c>
      <c r="T113" s="43" t="s">
        <v>105</v>
      </c>
      <c r="U113" s="43" t="s">
        <v>105</v>
      </c>
      <c r="V113" s="43" t="s">
        <v>105</v>
      </c>
      <c r="W113" s="43" t="s">
        <v>105</v>
      </c>
      <c r="X113" s="43" t="s">
        <v>105</v>
      </c>
      <c r="Y113" s="43" t="s">
        <v>105</v>
      </c>
      <c r="Z113" s="43" t="s">
        <v>105</v>
      </c>
      <c r="AA113" s="43" t="s">
        <v>105</v>
      </c>
    </row>
    <row r="114" spans="1:27" ht="52.5" customHeight="1" x14ac:dyDescent="0.35">
      <c r="A114" s="144"/>
      <c r="B114" s="145"/>
      <c r="C114" s="146"/>
      <c r="D114" s="30"/>
      <c r="E114" s="136"/>
      <c r="F114" s="36" t="s">
        <v>127</v>
      </c>
      <c r="G114" s="136"/>
      <c r="H114" s="29">
        <v>41640</v>
      </c>
      <c r="I114" s="29">
        <v>42735</v>
      </c>
      <c r="J114" s="28" t="s">
        <v>71</v>
      </c>
      <c r="K114" s="28">
        <v>9003</v>
      </c>
      <c r="L114" s="106">
        <f t="shared" si="9"/>
        <v>187400</v>
      </c>
      <c r="M114" s="42">
        <f>70800-25000</f>
        <v>45800</v>
      </c>
      <c r="N114" s="42">
        <v>70800</v>
      </c>
      <c r="O114" s="42">
        <f t="shared" si="11"/>
        <v>70800</v>
      </c>
      <c r="P114" s="43" t="s">
        <v>105</v>
      </c>
      <c r="Q114" s="43" t="s">
        <v>105</v>
      </c>
      <c r="R114" s="43" t="s">
        <v>105</v>
      </c>
      <c r="S114" s="43" t="s">
        <v>105</v>
      </c>
      <c r="T114" s="43" t="s">
        <v>105</v>
      </c>
      <c r="U114" s="43" t="s">
        <v>105</v>
      </c>
      <c r="V114" s="43" t="s">
        <v>105</v>
      </c>
      <c r="W114" s="43" t="s">
        <v>105</v>
      </c>
      <c r="X114" s="43" t="s">
        <v>105</v>
      </c>
      <c r="Y114" s="43" t="s">
        <v>105</v>
      </c>
      <c r="Z114" s="43" t="s">
        <v>105</v>
      </c>
      <c r="AA114" s="43" t="s">
        <v>105</v>
      </c>
    </row>
    <row r="115" spans="1:27" ht="48.75" customHeight="1" x14ac:dyDescent="0.35">
      <c r="A115" s="138" t="s">
        <v>151</v>
      </c>
      <c r="B115" s="139"/>
      <c r="C115" s="140"/>
      <c r="D115" s="30"/>
      <c r="E115" s="135" t="s">
        <v>186</v>
      </c>
      <c r="F115" s="36" t="s">
        <v>138</v>
      </c>
      <c r="G115" s="136"/>
      <c r="H115" s="29">
        <v>41640</v>
      </c>
      <c r="I115" s="29">
        <v>42735</v>
      </c>
      <c r="J115" s="28" t="s">
        <v>72</v>
      </c>
      <c r="K115" s="28">
        <v>9003</v>
      </c>
      <c r="L115" s="106">
        <f t="shared" si="9"/>
        <v>2313780</v>
      </c>
      <c r="M115" s="42">
        <v>771260</v>
      </c>
      <c r="N115" s="42">
        <f t="shared" si="10"/>
        <v>771260</v>
      </c>
      <c r="O115" s="42">
        <f t="shared" si="11"/>
        <v>771260</v>
      </c>
      <c r="P115" s="43" t="s">
        <v>105</v>
      </c>
      <c r="Q115" s="43" t="s">
        <v>105</v>
      </c>
      <c r="R115" s="43" t="s">
        <v>105</v>
      </c>
      <c r="S115" s="43" t="s">
        <v>105</v>
      </c>
      <c r="T115" s="43" t="s">
        <v>105</v>
      </c>
      <c r="U115" s="43" t="s">
        <v>105</v>
      </c>
      <c r="V115" s="43" t="s">
        <v>105</v>
      </c>
      <c r="W115" s="43" t="s">
        <v>105</v>
      </c>
      <c r="X115" s="43" t="s">
        <v>105</v>
      </c>
      <c r="Y115" s="43" t="s">
        <v>105</v>
      </c>
      <c r="Z115" s="43" t="s">
        <v>105</v>
      </c>
      <c r="AA115" s="43" t="s">
        <v>105</v>
      </c>
    </row>
    <row r="116" spans="1:27" ht="48" customHeight="1" x14ac:dyDescent="0.35">
      <c r="A116" s="141"/>
      <c r="B116" s="142"/>
      <c r="C116" s="143"/>
      <c r="D116" s="30"/>
      <c r="E116" s="136"/>
      <c r="F116" s="36" t="s">
        <v>125</v>
      </c>
      <c r="G116" s="136"/>
      <c r="H116" s="29">
        <v>41640</v>
      </c>
      <c r="I116" s="29">
        <v>42735</v>
      </c>
      <c r="J116" s="28" t="s">
        <v>72</v>
      </c>
      <c r="K116" s="28">
        <v>9003</v>
      </c>
      <c r="L116" s="106">
        <f t="shared" si="9"/>
        <v>2323050</v>
      </c>
      <c r="M116" s="42">
        <f>800300-77850</f>
        <v>722450</v>
      </c>
      <c r="N116" s="42">
        <v>800300</v>
      </c>
      <c r="O116" s="42">
        <f t="shared" si="11"/>
        <v>800300</v>
      </c>
      <c r="P116" s="43" t="s">
        <v>105</v>
      </c>
      <c r="Q116" s="43" t="s">
        <v>105</v>
      </c>
      <c r="R116" s="43" t="s">
        <v>105</v>
      </c>
      <c r="S116" s="43" t="s">
        <v>105</v>
      </c>
      <c r="T116" s="43" t="s">
        <v>105</v>
      </c>
      <c r="U116" s="43" t="s">
        <v>105</v>
      </c>
      <c r="V116" s="43" t="s">
        <v>105</v>
      </c>
      <c r="W116" s="43" t="s">
        <v>105</v>
      </c>
      <c r="X116" s="43" t="s">
        <v>105</v>
      </c>
      <c r="Y116" s="43" t="s">
        <v>105</v>
      </c>
      <c r="Z116" s="43" t="s">
        <v>105</v>
      </c>
      <c r="AA116" s="43" t="s">
        <v>105</v>
      </c>
    </row>
    <row r="117" spans="1:27" ht="51.75" customHeight="1" x14ac:dyDescent="0.35">
      <c r="A117" s="141"/>
      <c r="B117" s="142"/>
      <c r="C117" s="143"/>
      <c r="D117" s="30"/>
      <c r="E117" s="136"/>
      <c r="F117" s="36" t="s">
        <v>127</v>
      </c>
      <c r="G117" s="136"/>
      <c r="H117" s="29">
        <v>41640</v>
      </c>
      <c r="I117" s="29">
        <v>42735</v>
      </c>
      <c r="J117" s="28" t="s">
        <v>72</v>
      </c>
      <c r="K117" s="28">
        <v>9003</v>
      </c>
      <c r="L117" s="106">
        <f t="shared" si="9"/>
        <v>1082858</v>
      </c>
      <c r="M117" s="42">
        <f>368250-21892</f>
        <v>346358</v>
      </c>
      <c r="N117" s="42">
        <v>368250</v>
      </c>
      <c r="O117" s="42">
        <f t="shared" si="11"/>
        <v>368250</v>
      </c>
      <c r="P117" s="43" t="s">
        <v>105</v>
      </c>
      <c r="Q117" s="43" t="s">
        <v>105</v>
      </c>
      <c r="R117" s="43" t="s">
        <v>105</v>
      </c>
      <c r="S117" s="43" t="s">
        <v>105</v>
      </c>
      <c r="T117" s="43" t="s">
        <v>105</v>
      </c>
      <c r="U117" s="43" t="s">
        <v>105</v>
      </c>
      <c r="V117" s="43" t="s">
        <v>105</v>
      </c>
      <c r="W117" s="43" t="s">
        <v>105</v>
      </c>
      <c r="X117" s="43" t="s">
        <v>105</v>
      </c>
      <c r="Y117" s="43" t="s">
        <v>105</v>
      </c>
      <c r="Z117" s="43" t="s">
        <v>105</v>
      </c>
      <c r="AA117" s="43" t="s">
        <v>105</v>
      </c>
    </row>
    <row r="118" spans="1:27" ht="32.25" customHeight="1" x14ac:dyDescent="0.35">
      <c r="A118" s="144"/>
      <c r="B118" s="145"/>
      <c r="C118" s="146"/>
      <c r="D118" s="30"/>
      <c r="E118" s="137"/>
      <c r="F118" s="36" t="s">
        <v>136</v>
      </c>
      <c r="G118" s="136"/>
      <c r="H118" s="29">
        <v>41640</v>
      </c>
      <c r="I118" s="29">
        <v>42735</v>
      </c>
      <c r="J118" s="28" t="s">
        <v>72</v>
      </c>
      <c r="K118" s="28">
        <v>9003</v>
      </c>
      <c r="L118" s="106">
        <f t="shared" si="9"/>
        <v>360000</v>
      </c>
      <c r="M118" s="42">
        <v>120000</v>
      </c>
      <c r="N118" s="42">
        <f t="shared" si="10"/>
        <v>120000</v>
      </c>
      <c r="O118" s="42">
        <f t="shared" si="11"/>
        <v>120000</v>
      </c>
      <c r="P118" s="43" t="s">
        <v>105</v>
      </c>
      <c r="Q118" s="43" t="s">
        <v>105</v>
      </c>
      <c r="R118" s="43" t="s">
        <v>105</v>
      </c>
      <c r="S118" s="43" t="s">
        <v>105</v>
      </c>
      <c r="T118" s="43" t="s">
        <v>105</v>
      </c>
      <c r="U118" s="43" t="s">
        <v>105</v>
      </c>
      <c r="V118" s="43" t="s">
        <v>105</v>
      </c>
      <c r="W118" s="43" t="s">
        <v>105</v>
      </c>
      <c r="X118" s="43" t="s">
        <v>105</v>
      </c>
      <c r="Y118" s="43" t="s">
        <v>105</v>
      </c>
      <c r="Z118" s="43" t="s">
        <v>105</v>
      </c>
      <c r="AA118" s="43" t="s">
        <v>105</v>
      </c>
    </row>
    <row r="119" spans="1:27" ht="48" customHeight="1" x14ac:dyDescent="0.35">
      <c r="A119" s="138" t="s">
        <v>157</v>
      </c>
      <c r="B119" s="139"/>
      <c r="C119" s="140"/>
      <c r="D119" s="30"/>
      <c r="E119" s="135" t="s">
        <v>186</v>
      </c>
      <c r="F119" s="36" t="s">
        <v>138</v>
      </c>
      <c r="G119" s="136"/>
      <c r="H119" s="29">
        <v>41640</v>
      </c>
      <c r="I119" s="29">
        <v>42735</v>
      </c>
      <c r="J119" s="28" t="s">
        <v>73</v>
      </c>
      <c r="K119" s="28">
        <v>9003</v>
      </c>
      <c r="L119" s="120">
        <v>0</v>
      </c>
      <c r="M119" s="44">
        <v>0</v>
      </c>
      <c r="N119" s="44">
        <f t="shared" si="10"/>
        <v>0</v>
      </c>
      <c r="O119" s="44">
        <f t="shared" si="11"/>
        <v>0</v>
      </c>
      <c r="P119" s="43" t="s">
        <v>105</v>
      </c>
      <c r="Q119" s="43" t="s">
        <v>105</v>
      </c>
      <c r="R119" s="43" t="s">
        <v>105</v>
      </c>
      <c r="S119" s="43" t="s">
        <v>105</v>
      </c>
      <c r="T119" s="43" t="s">
        <v>105</v>
      </c>
      <c r="U119" s="43" t="s">
        <v>105</v>
      </c>
      <c r="V119" s="43" t="s">
        <v>105</v>
      </c>
      <c r="W119" s="43" t="s">
        <v>105</v>
      </c>
      <c r="X119" s="43" t="s">
        <v>105</v>
      </c>
      <c r="Y119" s="43" t="s">
        <v>105</v>
      </c>
      <c r="Z119" s="43" t="s">
        <v>105</v>
      </c>
      <c r="AA119" s="43" t="s">
        <v>105</v>
      </c>
    </row>
    <row r="120" spans="1:27" ht="45.75" customHeight="1" x14ac:dyDescent="0.35">
      <c r="A120" s="141"/>
      <c r="B120" s="142"/>
      <c r="C120" s="143"/>
      <c r="D120" s="30"/>
      <c r="E120" s="136"/>
      <c r="F120" s="36" t="s">
        <v>125</v>
      </c>
      <c r="G120" s="136"/>
      <c r="H120" s="29">
        <v>41640</v>
      </c>
      <c r="I120" s="29">
        <v>42735</v>
      </c>
      <c r="J120" s="28" t="s">
        <v>73</v>
      </c>
      <c r="K120" s="28">
        <v>9003</v>
      </c>
      <c r="L120" s="106">
        <f t="shared" si="9"/>
        <v>204600</v>
      </c>
      <c r="M120" s="42">
        <v>68200</v>
      </c>
      <c r="N120" s="42">
        <f t="shared" si="10"/>
        <v>68200</v>
      </c>
      <c r="O120" s="42">
        <f t="shared" si="11"/>
        <v>68200</v>
      </c>
      <c r="P120" s="43" t="s">
        <v>105</v>
      </c>
      <c r="Q120" s="43" t="s">
        <v>105</v>
      </c>
      <c r="R120" s="43" t="s">
        <v>105</v>
      </c>
      <c r="S120" s="43" t="s">
        <v>105</v>
      </c>
      <c r="T120" s="43" t="s">
        <v>105</v>
      </c>
      <c r="U120" s="43" t="s">
        <v>105</v>
      </c>
      <c r="V120" s="43" t="s">
        <v>105</v>
      </c>
      <c r="W120" s="43" t="s">
        <v>105</v>
      </c>
      <c r="X120" s="43" t="s">
        <v>105</v>
      </c>
      <c r="Y120" s="43" t="s">
        <v>105</v>
      </c>
      <c r="Z120" s="43" t="s">
        <v>105</v>
      </c>
      <c r="AA120" s="43" t="s">
        <v>105</v>
      </c>
    </row>
    <row r="121" spans="1:27" ht="49.5" customHeight="1" x14ac:dyDescent="0.35">
      <c r="A121" s="144"/>
      <c r="B121" s="145"/>
      <c r="C121" s="146"/>
      <c r="D121" s="30"/>
      <c r="E121" s="136"/>
      <c r="F121" s="36" t="s">
        <v>127</v>
      </c>
      <c r="G121" s="136"/>
      <c r="H121" s="29">
        <v>41640</v>
      </c>
      <c r="I121" s="29">
        <v>42735</v>
      </c>
      <c r="J121" s="28" t="s">
        <v>73</v>
      </c>
      <c r="K121" s="28">
        <v>9003</v>
      </c>
      <c r="L121" s="106">
        <f t="shared" si="9"/>
        <v>109717.8</v>
      </c>
      <c r="M121" s="42">
        <f>27100+28417.8</f>
        <v>55517.8</v>
      </c>
      <c r="N121" s="42">
        <v>27100</v>
      </c>
      <c r="O121" s="42">
        <f t="shared" si="11"/>
        <v>27100</v>
      </c>
      <c r="P121" s="43" t="s">
        <v>105</v>
      </c>
      <c r="Q121" s="43" t="s">
        <v>105</v>
      </c>
      <c r="R121" s="43" t="s">
        <v>105</v>
      </c>
      <c r="S121" s="43" t="s">
        <v>105</v>
      </c>
      <c r="T121" s="43" t="s">
        <v>105</v>
      </c>
      <c r="U121" s="43" t="s">
        <v>105</v>
      </c>
      <c r="V121" s="43" t="s">
        <v>105</v>
      </c>
      <c r="W121" s="43" t="s">
        <v>105</v>
      </c>
      <c r="X121" s="43" t="s">
        <v>105</v>
      </c>
      <c r="Y121" s="43" t="s">
        <v>105</v>
      </c>
      <c r="Z121" s="43" t="s">
        <v>105</v>
      </c>
      <c r="AA121" s="43" t="s">
        <v>105</v>
      </c>
    </row>
    <row r="122" spans="1:27" ht="46.5" customHeight="1" x14ac:dyDescent="0.35">
      <c r="A122" s="138" t="s">
        <v>152</v>
      </c>
      <c r="B122" s="139"/>
      <c r="C122" s="140"/>
      <c r="D122" s="30"/>
      <c r="E122" s="135" t="s">
        <v>186</v>
      </c>
      <c r="F122" s="36" t="s">
        <v>139</v>
      </c>
      <c r="G122" s="136"/>
      <c r="H122" s="29">
        <v>41640</v>
      </c>
      <c r="I122" s="29">
        <v>42735</v>
      </c>
      <c r="J122" s="28" t="s">
        <v>74</v>
      </c>
      <c r="K122" s="28">
        <v>9003</v>
      </c>
      <c r="L122" s="106">
        <f t="shared" si="9"/>
        <v>617220</v>
      </c>
      <c r="M122" s="42">
        <v>205740</v>
      </c>
      <c r="N122" s="42">
        <f t="shared" si="10"/>
        <v>205740</v>
      </c>
      <c r="O122" s="42">
        <f t="shared" si="11"/>
        <v>205740</v>
      </c>
      <c r="P122" s="43" t="s">
        <v>105</v>
      </c>
      <c r="Q122" s="43" t="s">
        <v>105</v>
      </c>
      <c r="R122" s="43" t="s">
        <v>105</v>
      </c>
      <c r="S122" s="43" t="s">
        <v>105</v>
      </c>
      <c r="T122" s="43" t="s">
        <v>105</v>
      </c>
      <c r="U122" s="43" t="s">
        <v>105</v>
      </c>
      <c r="V122" s="43" t="s">
        <v>105</v>
      </c>
      <c r="W122" s="43" t="s">
        <v>105</v>
      </c>
      <c r="X122" s="43" t="s">
        <v>105</v>
      </c>
      <c r="Y122" s="43" t="s">
        <v>105</v>
      </c>
      <c r="Z122" s="43" t="s">
        <v>105</v>
      </c>
      <c r="AA122" s="43" t="s">
        <v>105</v>
      </c>
    </row>
    <row r="123" spans="1:27" ht="47.25" customHeight="1" x14ac:dyDescent="0.35">
      <c r="A123" s="141"/>
      <c r="B123" s="142"/>
      <c r="C123" s="143"/>
      <c r="D123" s="30"/>
      <c r="E123" s="136"/>
      <c r="F123" s="36" t="s">
        <v>127</v>
      </c>
      <c r="G123" s="136"/>
      <c r="H123" s="29">
        <v>41640</v>
      </c>
      <c r="I123" s="29">
        <v>42735</v>
      </c>
      <c r="J123" s="28" t="s">
        <v>74</v>
      </c>
      <c r="K123" s="28">
        <v>9003</v>
      </c>
      <c r="L123" s="106">
        <f t="shared" si="9"/>
        <v>668224.19999999995</v>
      </c>
      <c r="M123" s="42">
        <f>207950+44374.2</f>
        <v>252324.2</v>
      </c>
      <c r="N123" s="42">
        <v>207950</v>
      </c>
      <c r="O123" s="42">
        <f t="shared" si="11"/>
        <v>207950</v>
      </c>
      <c r="P123" s="43" t="s">
        <v>105</v>
      </c>
      <c r="Q123" s="43" t="s">
        <v>105</v>
      </c>
      <c r="R123" s="43" t="s">
        <v>105</v>
      </c>
      <c r="S123" s="43" t="s">
        <v>105</v>
      </c>
      <c r="T123" s="43" t="s">
        <v>105</v>
      </c>
      <c r="U123" s="43" t="s">
        <v>105</v>
      </c>
      <c r="V123" s="43" t="s">
        <v>105</v>
      </c>
      <c r="W123" s="43" t="s">
        <v>105</v>
      </c>
      <c r="X123" s="43" t="s">
        <v>105</v>
      </c>
      <c r="Y123" s="43" t="s">
        <v>105</v>
      </c>
      <c r="Z123" s="43" t="s">
        <v>105</v>
      </c>
      <c r="AA123" s="43" t="s">
        <v>105</v>
      </c>
    </row>
    <row r="124" spans="1:27" s="12" customFormat="1" ht="46.5" customHeight="1" x14ac:dyDescent="0.35">
      <c r="A124" s="144"/>
      <c r="B124" s="145"/>
      <c r="C124" s="146"/>
      <c r="D124" s="30"/>
      <c r="E124" s="136"/>
      <c r="F124" s="36" t="s">
        <v>127</v>
      </c>
      <c r="G124" s="137"/>
      <c r="H124" s="29">
        <v>41640</v>
      </c>
      <c r="I124" s="29">
        <v>42735</v>
      </c>
      <c r="J124" s="28" t="s">
        <v>75</v>
      </c>
      <c r="K124" s="28">
        <v>9003</v>
      </c>
      <c r="L124" s="106">
        <f t="shared" si="9"/>
        <v>51800</v>
      </c>
      <c r="M124" s="44">
        <v>0</v>
      </c>
      <c r="N124" s="42">
        <v>25900</v>
      </c>
      <c r="O124" s="42">
        <f t="shared" si="11"/>
        <v>25900</v>
      </c>
      <c r="P124" s="43" t="s">
        <v>105</v>
      </c>
      <c r="Q124" s="43" t="s">
        <v>105</v>
      </c>
      <c r="R124" s="43" t="s">
        <v>105</v>
      </c>
      <c r="S124" s="43" t="s">
        <v>105</v>
      </c>
      <c r="T124" s="43" t="s">
        <v>105</v>
      </c>
      <c r="U124" s="43" t="s">
        <v>105</v>
      </c>
      <c r="V124" s="43" t="s">
        <v>105</v>
      </c>
      <c r="W124" s="43" t="s">
        <v>105</v>
      </c>
      <c r="X124" s="43" t="s">
        <v>105</v>
      </c>
      <c r="Y124" s="43" t="s">
        <v>105</v>
      </c>
      <c r="Z124" s="43" t="s">
        <v>105</v>
      </c>
      <c r="AA124" s="43" t="s">
        <v>105</v>
      </c>
    </row>
    <row r="125" spans="1:27" ht="22.5" customHeight="1" x14ac:dyDescent="0.35">
      <c r="A125" s="147" t="s">
        <v>231</v>
      </c>
      <c r="B125" s="148"/>
      <c r="C125" s="149"/>
      <c r="D125" s="156">
        <v>0</v>
      </c>
      <c r="E125" s="126" t="s">
        <v>210</v>
      </c>
      <c r="F125" s="127"/>
      <c r="G125" s="127"/>
      <c r="H125" s="128"/>
      <c r="I125" s="61">
        <v>42004</v>
      </c>
      <c r="J125" s="62" t="s">
        <v>11</v>
      </c>
      <c r="K125" s="62" t="s">
        <v>11</v>
      </c>
      <c r="L125" s="62" t="s">
        <v>11</v>
      </c>
      <c r="M125" s="64" t="s">
        <v>11</v>
      </c>
      <c r="N125" s="64" t="s">
        <v>11</v>
      </c>
      <c r="O125" s="64" t="s">
        <v>11</v>
      </c>
      <c r="P125" s="96"/>
      <c r="Q125" s="96"/>
      <c r="R125" s="96"/>
      <c r="S125" s="96" t="s">
        <v>105</v>
      </c>
      <c r="T125" s="96"/>
      <c r="U125" s="96"/>
      <c r="V125" s="96"/>
      <c r="W125" s="96"/>
      <c r="X125" s="96"/>
      <c r="Y125" s="96"/>
      <c r="Z125" s="96"/>
      <c r="AA125" s="96"/>
    </row>
    <row r="126" spans="1:27" ht="24.75" customHeight="1" x14ac:dyDescent="0.35">
      <c r="A126" s="150"/>
      <c r="B126" s="151"/>
      <c r="C126" s="152"/>
      <c r="D126" s="157"/>
      <c r="E126" s="129"/>
      <c r="F126" s="130"/>
      <c r="G126" s="130"/>
      <c r="H126" s="131"/>
      <c r="I126" s="61">
        <v>42369</v>
      </c>
      <c r="J126" s="62" t="s">
        <v>11</v>
      </c>
      <c r="K126" s="62" t="s">
        <v>11</v>
      </c>
      <c r="L126" s="62" t="s">
        <v>11</v>
      </c>
      <c r="M126" s="64" t="s">
        <v>11</v>
      </c>
      <c r="N126" s="64" t="s">
        <v>11</v>
      </c>
      <c r="O126" s="64" t="s">
        <v>11</v>
      </c>
      <c r="P126" s="96"/>
      <c r="Q126" s="96"/>
      <c r="R126" s="96"/>
      <c r="S126" s="96"/>
      <c r="T126" s="96"/>
      <c r="U126" s="96"/>
      <c r="V126" s="96"/>
      <c r="W126" s="96" t="s">
        <v>105</v>
      </c>
      <c r="X126" s="96"/>
      <c r="Y126" s="96"/>
      <c r="Z126" s="96"/>
      <c r="AA126" s="96"/>
    </row>
    <row r="127" spans="1:27" ht="23.25" customHeight="1" x14ac:dyDescent="0.35">
      <c r="A127" s="153"/>
      <c r="B127" s="154"/>
      <c r="C127" s="155"/>
      <c r="D127" s="158"/>
      <c r="E127" s="132"/>
      <c r="F127" s="133"/>
      <c r="G127" s="133"/>
      <c r="H127" s="134"/>
      <c r="I127" s="61">
        <v>42735</v>
      </c>
      <c r="J127" s="62" t="s">
        <v>11</v>
      </c>
      <c r="K127" s="62" t="s">
        <v>11</v>
      </c>
      <c r="L127" s="62" t="s">
        <v>11</v>
      </c>
      <c r="M127" s="64" t="s">
        <v>11</v>
      </c>
      <c r="N127" s="64" t="s">
        <v>11</v>
      </c>
      <c r="O127" s="64" t="s">
        <v>11</v>
      </c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 t="s">
        <v>105</v>
      </c>
    </row>
    <row r="128" spans="1:27" ht="113.25" customHeight="1" x14ac:dyDescent="0.3">
      <c r="A128" s="165" t="s">
        <v>76</v>
      </c>
      <c r="B128" s="165"/>
      <c r="C128" s="165"/>
      <c r="D128" s="30"/>
      <c r="E128" s="28" t="s">
        <v>228</v>
      </c>
      <c r="F128" s="28" t="s">
        <v>180</v>
      </c>
      <c r="G128" s="28" t="s">
        <v>54</v>
      </c>
      <c r="H128" s="29">
        <v>41640</v>
      </c>
      <c r="I128" s="29">
        <v>42735</v>
      </c>
      <c r="J128" s="28" t="s">
        <v>77</v>
      </c>
      <c r="K128" s="28">
        <v>9004</v>
      </c>
      <c r="L128" s="106">
        <f>M128+N128+O128</f>
        <v>60000</v>
      </c>
      <c r="M128" s="40">
        <v>20000</v>
      </c>
      <c r="N128" s="40">
        <v>20000</v>
      </c>
      <c r="O128" s="40">
        <v>20000</v>
      </c>
      <c r="P128" s="41" t="s">
        <v>105</v>
      </c>
      <c r="Q128" s="41" t="s">
        <v>105</v>
      </c>
      <c r="R128" s="41" t="s">
        <v>105</v>
      </c>
      <c r="S128" s="41" t="s">
        <v>105</v>
      </c>
      <c r="T128" s="41" t="s">
        <v>105</v>
      </c>
      <c r="U128" s="41" t="s">
        <v>105</v>
      </c>
      <c r="V128" s="41" t="s">
        <v>105</v>
      </c>
      <c r="W128" s="41" t="s">
        <v>105</v>
      </c>
      <c r="X128" s="41" t="s">
        <v>105</v>
      </c>
      <c r="Y128" s="41" t="s">
        <v>105</v>
      </c>
      <c r="Z128" s="41" t="s">
        <v>105</v>
      </c>
      <c r="AA128" s="41" t="s">
        <v>105</v>
      </c>
    </row>
    <row r="129" spans="1:27" ht="53.25" customHeight="1" x14ac:dyDescent="0.3">
      <c r="A129" s="138" t="s">
        <v>154</v>
      </c>
      <c r="B129" s="139"/>
      <c r="C129" s="140"/>
      <c r="D129" s="166"/>
      <c r="E129" s="163" t="s">
        <v>186</v>
      </c>
      <c r="F129" s="36" t="s">
        <v>139</v>
      </c>
      <c r="G129" s="103"/>
      <c r="H129" s="29"/>
      <c r="I129" s="29"/>
      <c r="J129" s="103"/>
      <c r="K129" s="103"/>
      <c r="L129" s="106">
        <f>M129+N129+O129</f>
        <v>30000</v>
      </c>
      <c r="M129" s="40">
        <v>10000</v>
      </c>
      <c r="N129" s="40">
        <v>10000</v>
      </c>
      <c r="O129" s="40">
        <v>10000</v>
      </c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 ht="66" customHeight="1" x14ac:dyDescent="0.35">
      <c r="A130" s="144"/>
      <c r="B130" s="145"/>
      <c r="C130" s="146"/>
      <c r="D130" s="167"/>
      <c r="E130" s="164"/>
      <c r="F130" s="36" t="s">
        <v>136</v>
      </c>
      <c r="G130" s="28" t="s">
        <v>54</v>
      </c>
      <c r="H130" s="29">
        <v>41640</v>
      </c>
      <c r="I130" s="29">
        <v>42735</v>
      </c>
      <c r="J130" s="28" t="s">
        <v>78</v>
      </c>
      <c r="K130" s="28">
        <v>9004</v>
      </c>
      <c r="L130" s="106">
        <f t="shared" ref="L130" si="12">M130+N130+O130</f>
        <v>30000</v>
      </c>
      <c r="M130" s="42">
        <v>10000</v>
      </c>
      <c r="N130" s="42">
        <v>10000</v>
      </c>
      <c r="O130" s="42">
        <v>10000</v>
      </c>
      <c r="P130" s="43" t="s">
        <v>105</v>
      </c>
      <c r="Q130" s="43" t="s">
        <v>105</v>
      </c>
      <c r="R130" s="43" t="s">
        <v>105</v>
      </c>
      <c r="S130" s="43" t="s">
        <v>105</v>
      </c>
      <c r="T130" s="43" t="s">
        <v>105</v>
      </c>
      <c r="U130" s="43" t="s">
        <v>105</v>
      </c>
      <c r="V130" s="43" t="s">
        <v>105</v>
      </c>
      <c r="W130" s="43" t="s">
        <v>105</v>
      </c>
      <c r="X130" s="43" t="s">
        <v>105</v>
      </c>
      <c r="Y130" s="43" t="s">
        <v>105</v>
      </c>
      <c r="Z130" s="43" t="s">
        <v>105</v>
      </c>
      <c r="AA130" s="43" t="s">
        <v>105</v>
      </c>
    </row>
    <row r="131" spans="1:27" ht="25.5" customHeight="1" x14ac:dyDescent="0.35">
      <c r="A131" s="147" t="s">
        <v>232</v>
      </c>
      <c r="B131" s="148"/>
      <c r="C131" s="149"/>
      <c r="D131" s="156">
        <v>0</v>
      </c>
      <c r="E131" s="126" t="s">
        <v>210</v>
      </c>
      <c r="F131" s="127"/>
      <c r="G131" s="127"/>
      <c r="H131" s="128"/>
      <c r="I131" s="61">
        <v>42004</v>
      </c>
      <c r="J131" s="62" t="s">
        <v>11</v>
      </c>
      <c r="K131" s="62" t="s">
        <v>11</v>
      </c>
      <c r="L131" s="62" t="s">
        <v>11</v>
      </c>
      <c r="M131" s="64" t="s">
        <v>11</v>
      </c>
      <c r="N131" s="64" t="s">
        <v>11</v>
      </c>
      <c r="O131" s="64" t="s">
        <v>11</v>
      </c>
      <c r="P131" s="96"/>
      <c r="Q131" s="96"/>
      <c r="R131" s="96"/>
      <c r="S131" s="96" t="s">
        <v>105</v>
      </c>
      <c r="T131" s="96"/>
      <c r="U131" s="96"/>
      <c r="V131" s="96"/>
      <c r="W131" s="96"/>
      <c r="X131" s="96"/>
      <c r="Y131" s="96"/>
      <c r="Z131" s="96"/>
      <c r="AA131" s="96"/>
    </row>
    <row r="132" spans="1:27" s="1" customFormat="1" ht="24.75" customHeight="1" x14ac:dyDescent="0.35">
      <c r="A132" s="150"/>
      <c r="B132" s="151"/>
      <c r="C132" s="152"/>
      <c r="D132" s="157"/>
      <c r="E132" s="129"/>
      <c r="F132" s="130"/>
      <c r="G132" s="130"/>
      <c r="H132" s="131"/>
      <c r="I132" s="61">
        <v>42369</v>
      </c>
      <c r="J132" s="62" t="s">
        <v>11</v>
      </c>
      <c r="K132" s="62" t="s">
        <v>11</v>
      </c>
      <c r="L132" s="62" t="s">
        <v>11</v>
      </c>
      <c r="M132" s="64" t="s">
        <v>11</v>
      </c>
      <c r="N132" s="64" t="s">
        <v>11</v>
      </c>
      <c r="O132" s="64" t="s">
        <v>11</v>
      </c>
      <c r="P132" s="96"/>
      <c r="Q132" s="96"/>
      <c r="R132" s="96"/>
      <c r="S132" s="96"/>
      <c r="T132" s="96"/>
      <c r="U132" s="96"/>
      <c r="V132" s="96"/>
      <c r="W132" s="96" t="s">
        <v>105</v>
      </c>
      <c r="X132" s="96"/>
      <c r="Y132" s="96"/>
      <c r="Z132" s="96"/>
      <c r="AA132" s="96"/>
    </row>
    <row r="133" spans="1:27" s="1" customFormat="1" ht="22.5" x14ac:dyDescent="0.35">
      <c r="A133" s="153"/>
      <c r="B133" s="154"/>
      <c r="C133" s="155"/>
      <c r="D133" s="158"/>
      <c r="E133" s="132"/>
      <c r="F133" s="133"/>
      <c r="G133" s="133"/>
      <c r="H133" s="134"/>
      <c r="I133" s="61">
        <v>42735</v>
      </c>
      <c r="J133" s="62" t="s">
        <v>11</v>
      </c>
      <c r="K133" s="62" t="s">
        <v>11</v>
      </c>
      <c r="L133" s="62" t="s">
        <v>11</v>
      </c>
      <c r="M133" s="64" t="s">
        <v>11</v>
      </c>
      <c r="N133" s="64" t="s">
        <v>11</v>
      </c>
      <c r="O133" s="64" t="s">
        <v>11</v>
      </c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 t="s">
        <v>105</v>
      </c>
    </row>
    <row r="134" spans="1:27" ht="21.75" x14ac:dyDescent="0.2">
      <c r="A134" s="168" t="s">
        <v>239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70"/>
    </row>
    <row r="135" spans="1:27" ht="113.25" customHeight="1" x14ac:dyDescent="0.3">
      <c r="A135" s="165" t="s">
        <v>233</v>
      </c>
      <c r="B135" s="165"/>
      <c r="C135" s="165"/>
      <c r="D135" s="30"/>
      <c r="E135" s="105" t="s">
        <v>228</v>
      </c>
      <c r="F135" s="105" t="s">
        <v>180</v>
      </c>
      <c r="G135" s="105" t="s">
        <v>234</v>
      </c>
      <c r="H135" s="29">
        <v>41977</v>
      </c>
      <c r="I135" s="29">
        <v>42004</v>
      </c>
      <c r="J135" s="105" t="s">
        <v>237</v>
      </c>
      <c r="K135" s="105">
        <v>9009</v>
      </c>
      <c r="L135" s="106">
        <f>M135+N135+O135</f>
        <v>234600</v>
      </c>
      <c r="M135" s="40">
        <v>234600</v>
      </c>
      <c r="N135" s="110">
        <v>0</v>
      </c>
      <c r="O135" s="110">
        <v>0</v>
      </c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 t="s">
        <v>105</v>
      </c>
    </row>
    <row r="136" spans="1:27" ht="53.25" customHeight="1" x14ac:dyDescent="0.2">
      <c r="A136" s="138" t="s">
        <v>236</v>
      </c>
      <c r="B136" s="139"/>
      <c r="C136" s="140"/>
      <c r="D136" s="166"/>
      <c r="E136" s="163" t="s">
        <v>186</v>
      </c>
      <c r="F136" s="177" t="s">
        <v>127</v>
      </c>
      <c r="G136" s="135" t="s">
        <v>234</v>
      </c>
      <c r="H136" s="270">
        <v>41977</v>
      </c>
      <c r="I136" s="270">
        <v>42004</v>
      </c>
      <c r="J136" s="135" t="s">
        <v>238</v>
      </c>
      <c r="K136" s="135">
        <v>9009</v>
      </c>
      <c r="L136" s="171">
        <f>M136+N136+O136</f>
        <v>234600</v>
      </c>
      <c r="M136" s="173">
        <v>234600</v>
      </c>
      <c r="N136" s="175">
        <v>0</v>
      </c>
      <c r="O136" s="175">
        <v>0</v>
      </c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 t="s">
        <v>105</v>
      </c>
    </row>
    <row r="137" spans="1:27" ht="93" customHeight="1" x14ac:dyDescent="0.2">
      <c r="A137" s="144"/>
      <c r="B137" s="145"/>
      <c r="C137" s="146"/>
      <c r="D137" s="167"/>
      <c r="E137" s="164"/>
      <c r="F137" s="178"/>
      <c r="G137" s="137"/>
      <c r="H137" s="271"/>
      <c r="I137" s="271"/>
      <c r="J137" s="137"/>
      <c r="K137" s="137"/>
      <c r="L137" s="172"/>
      <c r="M137" s="174"/>
      <c r="N137" s="176"/>
      <c r="O137" s="176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</row>
    <row r="138" spans="1:27" ht="63" customHeight="1" x14ac:dyDescent="0.35">
      <c r="A138" s="147" t="s">
        <v>235</v>
      </c>
      <c r="B138" s="148"/>
      <c r="C138" s="149"/>
      <c r="D138" s="104">
        <v>0</v>
      </c>
      <c r="E138" s="126" t="s">
        <v>210</v>
      </c>
      <c r="F138" s="127"/>
      <c r="G138" s="127"/>
      <c r="H138" s="128"/>
      <c r="I138" s="61">
        <v>42004</v>
      </c>
      <c r="J138" s="62" t="s">
        <v>11</v>
      </c>
      <c r="K138" s="62" t="s">
        <v>11</v>
      </c>
      <c r="L138" s="62" t="s">
        <v>11</v>
      </c>
      <c r="M138" s="64" t="s">
        <v>11</v>
      </c>
      <c r="N138" s="64" t="s">
        <v>11</v>
      </c>
      <c r="O138" s="64" t="s">
        <v>11</v>
      </c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 t="s">
        <v>105</v>
      </c>
    </row>
    <row r="139" spans="1:27" s="1" customFormat="1" ht="30" customHeight="1" x14ac:dyDescent="0.35">
      <c r="A139" s="161" t="s">
        <v>103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01">
        <f>M139+N139+O139</f>
        <v>282193635.55000001</v>
      </c>
      <c r="M139" s="101">
        <f>M135+M128+M111+M91</f>
        <v>86893635.550000012</v>
      </c>
      <c r="N139" s="101">
        <f>N128+N111+N91</f>
        <v>94150000</v>
      </c>
      <c r="O139" s="101">
        <f>O128+O111+O91</f>
        <v>101150000</v>
      </c>
      <c r="P139" s="95"/>
      <c r="Q139" s="95"/>
      <c r="R139" s="95"/>
      <c r="S139" s="95"/>
      <c r="T139" s="95"/>
      <c r="U139" s="95"/>
      <c r="V139" s="95"/>
      <c r="W139" s="95"/>
      <c r="X139" s="102"/>
      <c r="Y139" s="95"/>
      <c r="Z139" s="95"/>
      <c r="AA139" s="95"/>
    </row>
    <row r="140" spans="1:27" s="1" customFormat="1" ht="34.5" customHeight="1" x14ac:dyDescent="0.35">
      <c r="A140" s="159" t="s">
        <v>104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00">
        <f>M140+N140+O140</f>
        <v>418852836</v>
      </c>
      <c r="M140" s="100">
        <f>M139+M88</f>
        <v>173957336</v>
      </c>
      <c r="N140" s="40">
        <f>N139+N88</f>
        <v>118910000</v>
      </c>
      <c r="O140" s="40">
        <f>O139+O88</f>
        <v>125985500</v>
      </c>
      <c r="P140" s="43"/>
      <c r="Q140" s="43"/>
      <c r="R140" s="43"/>
      <c r="S140" s="43"/>
      <c r="T140" s="43"/>
      <c r="U140" s="43"/>
      <c r="V140" s="43"/>
      <c r="W140" s="43"/>
      <c r="X140" s="47"/>
      <c r="Y140" s="43"/>
      <c r="Z140" s="43"/>
      <c r="AA140" s="43"/>
    </row>
    <row r="141" spans="1:27" s="1" customFormat="1" ht="18" customHeight="1" x14ac:dyDescent="0.3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9"/>
      <c r="N141" s="49"/>
      <c r="O141" s="49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 spans="1:27" s="1" customFormat="1" ht="18" customHeight="1" x14ac:dyDescent="0.25">
      <c r="A142" s="255" t="s">
        <v>128</v>
      </c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</row>
    <row r="143" spans="1:27" s="1" customFormat="1" ht="12" customHeight="1" x14ac:dyDescent="0.35">
      <c r="A143" s="51"/>
      <c r="B143" s="51"/>
      <c r="C143" s="51"/>
      <c r="D143" s="51"/>
      <c r="E143" s="51"/>
      <c r="F143" s="52"/>
      <c r="G143" s="52"/>
      <c r="H143" s="52"/>
      <c r="I143" s="52"/>
      <c r="J143" s="53"/>
      <c r="K143" s="52"/>
      <c r="L143" s="52"/>
      <c r="M143" s="54"/>
      <c r="N143" s="54"/>
      <c r="O143" s="54"/>
      <c r="P143" s="55"/>
      <c r="Q143" s="55"/>
      <c r="R143" s="55"/>
      <c r="S143" s="55"/>
      <c r="T143" s="55"/>
      <c r="U143" s="55"/>
      <c r="V143" s="55"/>
      <c r="W143" s="55"/>
      <c r="X143" s="52"/>
      <c r="Y143" s="52"/>
      <c r="Z143" s="52"/>
      <c r="AA143" s="52"/>
    </row>
    <row r="144" spans="1:27" s="1" customFormat="1" ht="13.5" customHeight="1" x14ac:dyDescent="0.35">
      <c r="A144" s="254" t="s">
        <v>0</v>
      </c>
      <c r="B144" s="254"/>
      <c r="C144" s="254"/>
      <c r="D144" s="254"/>
      <c r="E144" s="254"/>
      <c r="F144" s="254"/>
      <c r="G144" s="56"/>
      <c r="H144" s="52"/>
      <c r="I144" s="52"/>
      <c r="J144" s="53"/>
      <c r="K144" s="52"/>
      <c r="L144" s="52"/>
      <c r="M144" s="253" t="s">
        <v>0</v>
      </c>
      <c r="N144" s="253"/>
      <c r="O144" s="253"/>
      <c r="P144" s="55"/>
      <c r="Q144" s="55"/>
      <c r="R144" s="55"/>
      <c r="S144" s="55"/>
      <c r="T144" s="55"/>
      <c r="U144" s="55"/>
      <c r="V144" s="55"/>
      <c r="W144" s="55"/>
      <c r="X144" s="52"/>
      <c r="Y144" s="52"/>
      <c r="Z144" s="52"/>
      <c r="AA144" s="52"/>
    </row>
    <row r="145" spans="1:27" s="1" customFormat="1" ht="18" customHeight="1" x14ac:dyDescent="0.35">
      <c r="A145" s="254" t="s">
        <v>79</v>
      </c>
      <c r="B145" s="254"/>
      <c r="C145" s="254"/>
      <c r="D145" s="254"/>
      <c r="E145" s="254"/>
      <c r="F145" s="254"/>
      <c r="G145" s="56"/>
      <c r="H145" s="52"/>
      <c r="I145" s="52"/>
      <c r="J145" s="53"/>
      <c r="K145" s="52"/>
      <c r="L145" s="52"/>
      <c r="M145" s="253" t="s">
        <v>80</v>
      </c>
      <c r="N145" s="253"/>
      <c r="O145" s="253"/>
      <c r="P145" s="55"/>
      <c r="Q145" s="55"/>
      <c r="R145" s="55"/>
      <c r="S145" s="55"/>
      <c r="T145" s="55"/>
      <c r="U145" s="55"/>
      <c r="V145" s="55"/>
      <c r="W145" s="55"/>
      <c r="X145" s="52"/>
      <c r="Y145" s="52"/>
      <c r="Z145" s="52"/>
      <c r="AA145" s="52"/>
    </row>
    <row r="146" spans="1:27" s="1" customFormat="1" ht="18" customHeight="1" x14ac:dyDescent="0.35">
      <c r="A146" s="254"/>
      <c r="B146" s="254"/>
      <c r="C146" s="254"/>
      <c r="D146" s="254"/>
      <c r="E146" s="254"/>
      <c r="F146" s="254"/>
      <c r="G146" s="56"/>
      <c r="H146" s="52"/>
      <c r="I146" s="52"/>
      <c r="J146" s="53"/>
      <c r="K146" s="52"/>
      <c r="L146" s="52"/>
      <c r="M146" s="253" t="s">
        <v>81</v>
      </c>
      <c r="N146" s="253"/>
      <c r="O146" s="253"/>
      <c r="P146" s="55"/>
      <c r="Q146" s="55"/>
      <c r="R146" s="55"/>
      <c r="S146" s="55"/>
      <c r="T146" s="55"/>
      <c r="U146" s="55"/>
      <c r="V146" s="55"/>
      <c r="W146" s="55"/>
      <c r="X146" s="52"/>
      <c r="Y146" s="52"/>
      <c r="Z146" s="52"/>
      <c r="AA146" s="52"/>
    </row>
    <row r="147" spans="1:27" s="1" customFormat="1" ht="18" customHeight="1" x14ac:dyDescent="0.35">
      <c r="A147" s="254" t="s">
        <v>82</v>
      </c>
      <c r="B147" s="254"/>
      <c r="C147" s="254"/>
      <c r="D147" s="254"/>
      <c r="E147" s="254"/>
      <c r="F147" s="254"/>
      <c r="G147" s="56"/>
      <c r="H147" s="52"/>
      <c r="I147" s="52"/>
      <c r="J147" s="53"/>
      <c r="K147" s="52"/>
      <c r="L147" s="52"/>
      <c r="M147" s="253" t="s">
        <v>83</v>
      </c>
      <c r="N147" s="253"/>
      <c r="O147" s="253"/>
      <c r="P147" s="55"/>
      <c r="Q147" s="55"/>
      <c r="R147" s="55"/>
      <c r="S147" s="55"/>
      <c r="T147" s="55"/>
      <c r="U147" s="55"/>
      <c r="V147" s="55"/>
      <c r="W147" s="55"/>
      <c r="X147" s="52"/>
      <c r="Y147" s="52"/>
      <c r="Z147" s="52"/>
      <c r="AA147" s="52"/>
    </row>
    <row r="148" spans="1:27" s="1" customFormat="1" ht="18" customHeight="1" x14ac:dyDescent="0.35">
      <c r="A148" s="254" t="s">
        <v>84</v>
      </c>
      <c r="B148" s="254"/>
      <c r="C148" s="254"/>
      <c r="D148" s="254"/>
      <c r="E148" s="254"/>
      <c r="F148" s="254"/>
      <c r="G148" s="56"/>
      <c r="H148" s="52"/>
      <c r="I148" s="52"/>
      <c r="J148" s="53"/>
      <c r="K148" s="52"/>
      <c r="L148" s="52"/>
      <c r="M148" s="253" t="s">
        <v>85</v>
      </c>
      <c r="N148" s="253"/>
      <c r="O148" s="253"/>
      <c r="P148" s="55"/>
      <c r="Q148" s="55"/>
      <c r="R148" s="55"/>
      <c r="S148" s="55"/>
      <c r="T148" s="55"/>
      <c r="U148" s="55"/>
      <c r="V148" s="55"/>
      <c r="W148" s="55"/>
      <c r="X148" s="52"/>
      <c r="Y148" s="52"/>
      <c r="Z148" s="52"/>
      <c r="AA148" s="52"/>
    </row>
    <row r="149" spans="1:27" s="1" customFormat="1" ht="18" customHeight="1" x14ac:dyDescent="0.35">
      <c r="A149" s="51"/>
      <c r="B149" s="51"/>
      <c r="C149" s="51"/>
      <c r="D149" s="51"/>
      <c r="E149" s="51"/>
      <c r="F149" s="52"/>
      <c r="G149" s="52"/>
      <c r="H149" s="52"/>
      <c r="I149" s="52"/>
      <c r="J149" s="53"/>
      <c r="K149" s="52"/>
      <c r="L149" s="52"/>
      <c r="M149" s="253" t="s">
        <v>86</v>
      </c>
      <c r="N149" s="253"/>
      <c r="O149" s="253"/>
      <c r="P149" s="55"/>
      <c r="Q149" s="55"/>
      <c r="R149" s="55"/>
      <c r="S149" s="55"/>
      <c r="T149" s="55"/>
      <c r="U149" s="55"/>
      <c r="V149" s="55"/>
      <c r="W149" s="55"/>
      <c r="X149" s="52"/>
      <c r="Y149" s="52"/>
      <c r="Z149" s="52"/>
      <c r="AA149" s="52"/>
    </row>
    <row r="150" spans="1:27" s="1" customFormat="1" ht="18" customHeight="1" x14ac:dyDescent="0.35">
      <c r="A150" s="51" t="s">
        <v>0</v>
      </c>
      <c r="B150" s="51"/>
      <c r="C150" s="51"/>
      <c r="D150" s="51"/>
      <c r="E150" s="51"/>
      <c r="F150" s="52"/>
      <c r="G150" s="52"/>
      <c r="H150" s="52"/>
      <c r="I150" s="52"/>
      <c r="J150" s="53"/>
      <c r="K150" s="52"/>
      <c r="L150" s="52"/>
      <c r="M150" s="52"/>
      <c r="N150" s="52"/>
      <c r="O150" s="52"/>
      <c r="P150" s="55"/>
      <c r="Q150" s="55"/>
      <c r="R150" s="55"/>
      <c r="S150" s="55"/>
      <c r="T150" s="55"/>
      <c r="U150" s="55"/>
      <c r="V150" s="55"/>
      <c r="W150" s="55"/>
      <c r="X150" s="52"/>
      <c r="Y150" s="52"/>
      <c r="Z150" s="52"/>
      <c r="AA150" s="52"/>
    </row>
    <row r="151" spans="1:27" s="1" customFormat="1" ht="18" customHeight="1" x14ac:dyDescent="0.35">
      <c r="A151" s="254" t="s">
        <v>108</v>
      </c>
      <c r="B151" s="254"/>
      <c r="C151" s="254"/>
      <c r="D151" s="254"/>
      <c r="E151" s="254"/>
      <c r="F151" s="254"/>
      <c r="G151" s="254"/>
      <c r="H151" s="254"/>
      <c r="I151" s="52"/>
      <c r="J151" s="53"/>
      <c r="K151" s="52"/>
      <c r="L151" s="52"/>
      <c r="M151" s="52"/>
      <c r="N151" s="52"/>
      <c r="O151" s="52"/>
      <c r="P151" s="55"/>
      <c r="Q151" s="55"/>
      <c r="R151" s="55"/>
      <c r="S151" s="55"/>
      <c r="T151" s="55"/>
      <c r="U151" s="55"/>
      <c r="V151" s="55"/>
      <c r="W151" s="55"/>
      <c r="X151" s="52"/>
      <c r="Y151" s="52"/>
      <c r="Z151" s="52"/>
      <c r="AA151" s="52"/>
    </row>
    <row r="152" spans="1:27" s="1" customFormat="1" ht="18" customHeight="1" x14ac:dyDescent="0.35">
      <c r="A152" s="56" t="s">
        <v>87</v>
      </c>
      <c r="B152" s="56"/>
      <c r="C152" s="56"/>
      <c r="D152" s="56"/>
      <c r="E152" s="56"/>
      <c r="F152" s="56"/>
      <c r="G152" s="56"/>
      <c r="H152" s="57"/>
      <c r="I152" s="52"/>
      <c r="J152" s="53"/>
      <c r="K152" s="52"/>
      <c r="L152" s="52"/>
      <c r="M152" s="54"/>
      <c r="N152" s="54"/>
      <c r="O152" s="54"/>
      <c r="P152" s="55"/>
      <c r="Q152" s="55"/>
      <c r="R152" s="55"/>
      <c r="S152" s="55"/>
      <c r="T152" s="55"/>
      <c r="U152" s="55"/>
      <c r="V152" s="55"/>
      <c r="W152" s="55"/>
      <c r="X152" s="52"/>
      <c r="Y152" s="52"/>
      <c r="Z152" s="52"/>
      <c r="AA152" s="52"/>
    </row>
    <row r="153" spans="1:27" s="1" customFormat="1" ht="18" customHeight="1" x14ac:dyDescent="0.35">
      <c r="A153" s="254" t="s">
        <v>109</v>
      </c>
      <c r="B153" s="254"/>
      <c r="C153" s="254"/>
      <c r="D153" s="254"/>
      <c r="E153" s="254"/>
      <c r="F153" s="254"/>
      <c r="G153" s="254"/>
      <c r="H153" s="254"/>
      <c r="I153" s="52"/>
      <c r="J153" s="53"/>
      <c r="K153" s="52"/>
      <c r="L153" s="52"/>
      <c r="M153" s="54"/>
      <c r="N153" s="54"/>
      <c r="O153" s="54"/>
      <c r="P153" s="55"/>
      <c r="Q153" s="55"/>
      <c r="R153" s="55"/>
      <c r="S153" s="55"/>
      <c r="T153" s="55"/>
      <c r="U153" s="55"/>
      <c r="V153" s="55"/>
      <c r="W153" s="55"/>
      <c r="X153" s="52"/>
      <c r="Y153" s="52"/>
      <c r="Z153" s="52"/>
      <c r="AA153" s="52"/>
    </row>
    <row r="154" spans="1:27" s="1" customFormat="1" ht="21.75" customHeight="1" x14ac:dyDescent="0.35">
      <c r="A154" s="254" t="s">
        <v>88</v>
      </c>
      <c r="B154" s="254"/>
      <c r="C154" s="254"/>
      <c r="D154" s="254"/>
      <c r="E154" s="254"/>
      <c r="F154" s="254"/>
      <c r="G154" s="254"/>
      <c r="H154" s="254"/>
      <c r="I154" s="52"/>
      <c r="J154" s="53"/>
      <c r="K154" s="52"/>
      <c r="L154" s="52"/>
      <c r="M154" s="54"/>
      <c r="N154" s="54"/>
      <c r="O154" s="54"/>
      <c r="P154" s="55"/>
      <c r="Q154" s="55"/>
      <c r="R154" s="55"/>
      <c r="S154" s="55"/>
      <c r="T154" s="55"/>
      <c r="U154" s="55"/>
      <c r="V154" s="55"/>
      <c r="W154" s="55"/>
      <c r="X154" s="52"/>
      <c r="Y154" s="52"/>
      <c r="Z154" s="52"/>
      <c r="AA154" s="52"/>
    </row>
    <row r="155" spans="1:27" s="1" customFormat="1" ht="21.75" customHeight="1" x14ac:dyDescent="0.25">
      <c r="A155" s="14"/>
      <c r="B155" s="14"/>
      <c r="C155" s="14"/>
      <c r="D155" s="14"/>
      <c r="E155" s="14"/>
      <c r="J155" s="2"/>
      <c r="M155" s="4"/>
      <c r="N155" s="4"/>
      <c r="O155" s="4"/>
      <c r="P155" s="17"/>
      <c r="Q155" s="17"/>
      <c r="R155" s="17"/>
      <c r="S155" s="17"/>
      <c r="T155" s="17"/>
      <c r="U155" s="17"/>
      <c r="V155" s="17"/>
      <c r="W155" s="17"/>
    </row>
    <row r="156" spans="1:27" s="1" customFormat="1" ht="21.75" customHeight="1" x14ac:dyDescent="0.25">
      <c r="A156" s="267"/>
      <c r="B156" s="267"/>
      <c r="C156" s="267"/>
      <c r="D156" s="267"/>
      <c r="E156" s="267"/>
      <c r="F156" s="267"/>
      <c r="G156" s="13"/>
      <c r="J156" s="2"/>
      <c r="M156" s="4"/>
      <c r="N156" s="4"/>
      <c r="O156" s="4"/>
      <c r="P156" s="17"/>
      <c r="Q156" s="17"/>
      <c r="R156" s="17"/>
      <c r="S156" s="17"/>
      <c r="T156" s="17"/>
      <c r="U156" s="17"/>
      <c r="V156" s="17"/>
      <c r="W156" s="17"/>
    </row>
    <row r="157" spans="1:27" s="1" customFormat="1" ht="21.75" customHeight="1" x14ac:dyDescent="0.25">
      <c r="A157" s="13"/>
      <c r="B157" s="13"/>
      <c r="C157" s="13"/>
      <c r="D157" s="13"/>
      <c r="E157" s="13"/>
      <c r="F157" s="13"/>
      <c r="G157" s="13"/>
      <c r="J157" s="2"/>
      <c r="M157" s="4"/>
      <c r="N157" s="4"/>
      <c r="O157" s="4"/>
    </row>
    <row r="158" spans="1:27" s="1" customFormat="1" ht="21.75" customHeight="1" x14ac:dyDescent="0.25">
      <c r="A158" s="13"/>
      <c r="B158" s="13"/>
      <c r="C158" s="13"/>
      <c r="D158" s="13"/>
      <c r="E158" s="13"/>
      <c r="F158" s="13"/>
      <c r="G158" s="13"/>
      <c r="J158" s="2"/>
      <c r="M158" s="4"/>
      <c r="N158" s="4"/>
      <c r="O158" s="4"/>
    </row>
    <row r="159" spans="1:27" s="1" customFormat="1" ht="18" customHeight="1" x14ac:dyDescent="0.25">
      <c r="A159" s="266"/>
      <c r="B159" s="266"/>
      <c r="C159" s="266"/>
      <c r="D159" s="266"/>
      <c r="E159" s="266"/>
      <c r="F159" s="266"/>
      <c r="G159" s="266"/>
      <c r="H159" s="266"/>
      <c r="J159" s="2"/>
      <c r="M159" s="265"/>
      <c r="N159" s="265"/>
      <c r="O159" s="265"/>
    </row>
    <row r="160" spans="1:27" s="1" customFormat="1" ht="18" customHeight="1" x14ac:dyDescent="0.25">
      <c r="A160" s="266"/>
      <c r="B160" s="266"/>
      <c r="C160" s="266"/>
      <c r="D160" s="266"/>
      <c r="E160" s="266"/>
      <c r="F160" s="266"/>
      <c r="G160" s="266"/>
      <c r="H160" s="266"/>
      <c r="J160" s="2"/>
    </row>
    <row r="161" spans="1:27" ht="15.75" x14ac:dyDescent="0.25">
      <c r="A161" s="266"/>
      <c r="B161" s="266"/>
      <c r="C161" s="266"/>
      <c r="D161" s="266"/>
      <c r="E161" s="266"/>
      <c r="F161" s="266"/>
      <c r="G161" s="266"/>
      <c r="H161" s="266"/>
      <c r="I161" s="1"/>
      <c r="J161" s="2"/>
      <c r="K161" s="1"/>
      <c r="L161" s="1"/>
      <c r="M161" s="265"/>
      <c r="N161" s="265"/>
      <c r="O161" s="26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x14ac:dyDescent="0.25">
      <c r="A162" s="266"/>
      <c r="B162" s="266"/>
      <c r="C162" s="266"/>
      <c r="D162" s="266"/>
      <c r="E162" s="266"/>
      <c r="F162" s="266"/>
      <c r="G162" s="266"/>
      <c r="H162" s="266"/>
      <c r="I162" s="1"/>
      <c r="J162" s="2"/>
      <c r="K162" s="1"/>
      <c r="L162" s="1"/>
      <c r="M162" s="265"/>
      <c r="N162" s="265"/>
      <c r="O162" s="26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x14ac:dyDescent="0.25">
      <c r="A163" s="266"/>
      <c r="B163" s="266"/>
      <c r="C163" s="266"/>
      <c r="D163" s="16"/>
      <c r="E163" s="16"/>
      <c r="F163" s="3"/>
      <c r="G163" s="3"/>
      <c r="H163" s="3"/>
      <c r="I163" s="1"/>
      <c r="J163" s="2"/>
      <c r="K163" s="1"/>
      <c r="L163" s="1"/>
      <c r="M163" s="265"/>
      <c r="N163" s="265"/>
      <c r="O163" s="26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x14ac:dyDescent="0.25">
      <c r="A164" s="13"/>
      <c r="B164" s="13"/>
      <c r="C164" s="13"/>
      <c r="D164" s="13"/>
      <c r="E164" s="13"/>
      <c r="F164" s="13"/>
      <c r="G164" s="13"/>
      <c r="H164" s="1"/>
      <c r="I164" s="1"/>
      <c r="J164" s="2"/>
      <c r="K164" s="1"/>
      <c r="L164" s="1"/>
      <c r="M164" s="4"/>
      <c r="N164" s="4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x14ac:dyDescent="0.25">
      <c r="A165" s="13"/>
      <c r="B165" s="13"/>
      <c r="C165" s="13"/>
      <c r="D165" s="13"/>
      <c r="E165" s="13"/>
      <c r="F165" s="13"/>
      <c r="G165" s="13"/>
      <c r="H165" s="1"/>
      <c r="I165" s="1"/>
      <c r="J165" s="2"/>
      <c r="K165" s="1"/>
      <c r="L165" s="1"/>
      <c r="M165" s="4"/>
      <c r="N165" s="4"/>
      <c r="O165" s="1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</sheetData>
  <autoFilter ref="A13:O140">
    <filterColumn colId="0" showButton="0"/>
    <filterColumn colId="1" showButton="0"/>
  </autoFilter>
  <mergeCells count="236">
    <mergeCell ref="AA136:AA137"/>
    <mergeCell ref="Y136:Y137"/>
    <mergeCell ref="X136:X137"/>
    <mergeCell ref="W136:W137"/>
    <mergeCell ref="V136:V137"/>
    <mergeCell ref="U136:U137"/>
    <mergeCell ref="T136:T137"/>
    <mergeCell ref="H136:H137"/>
    <mergeCell ref="I136:I137"/>
    <mergeCell ref="P136:P137"/>
    <mergeCell ref="J136:J137"/>
    <mergeCell ref="K136:K137"/>
    <mergeCell ref="Q136:Q137"/>
    <mergeCell ref="R136:R137"/>
    <mergeCell ref="S136:S137"/>
    <mergeCell ref="Z136:Z137"/>
    <mergeCell ref="M162:O162"/>
    <mergeCell ref="A154:H154"/>
    <mergeCell ref="A148:F148"/>
    <mergeCell ref="A147:F147"/>
    <mergeCell ref="M148:O148"/>
    <mergeCell ref="A153:H153"/>
    <mergeCell ref="A151:H151"/>
    <mergeCell ref="M147:O147"/>
    <mergeCell ref="A163:C163"/>
    <mergeCell ref="A160:H160"/>
    <mergeCell ref="A159:H159"/>
    <mergeCell ref="M149:O149"/>
    <mergeCell ref="A156:F156"/>
    <mergeCell ref="M159:O159"/>
    <mergeCell ref="M163:O163"/>
    <mergeCell ref="A161:H161"/>
    <mergeCell ref="M161:O161"/>
    <mergeCell ref="A162:H162"/>
    <mergeCell ref="A99:C99"/>
    <mergeCell ref="A90:AA90"/>
    <mergeCell ref="A95:C95"/>
    <mergeCell ref="A111:C111"/>
    <mergeCell ref="A107:C107"/>
    <mergeCell ref="M146:O146"/>
    <mergeCell ref="A146:F146"/>
    <mergeCell ref="A144:F144"/>
    <mergeCell ref="A142:AA142"/>
    <mergeCell ref="M144:O144"/>
    <mergeCell ref="M145:O145"/>
    <mergeCell ref="A145:F145"/>
    <mergeCell ref="A128:C128"/>
    <mergeCell ref="A94:C94"/>
    <mergeCell ref="A96:C98"/>
    <mergeCell ref="D96:D98"/>
    <mergeCell ref="E96:H98"/>
    <mergeCell ref="E100:H102"/>
    <mergeCell ref="A100:C102"/>
    <mergeCell ref="E104:H106"/>
    <mergeCell ref="A104:C106"/>
    <mergeCell ref="D104:D106"/>
    <mergeCell ref="A108:C110"/>
    <mergeCell ref="A103:C103"/>
    <mergeCell ref="A48:C48"/>
    <mergeCell ref="A46:C46"/>
    <mergeCell ref="A45:C45"/>
    <mergeCell ref="A60:C60"/>
    <mergeCell ref="A53:C53"/>
    <mergeCell ref="A58:C58"/>
    <mergeCell ref="A50:C50"/>
    <mergeCell ref="A61:C61"/>
    <mergeCell ref="A74:C74"/>
    <mergeCell ref="A47:C47"/>
    <mergeCell ref="A73:C73"/>
    <mergeCell ref="A62:C62"/>
    <mergeCell ref="A64:C64"/>
    <mergeCell ref="A70:C70"/>
    <mergeCell ref="A65:C65"/>
    <mergeCell ref="A72:C72"/>
    <mergeCell ref="A49:C49"/>
    <mergeCell ref="A59:C59"/>
    <mergeCell ref="A71:C71"/>
    <mergeCell ref="A63:C63"/>
    <mergeCell ref="A69:AA69"/>
    <mergeCell ref="E61:E65"/>
    <mergeCell ref="G60:G65"/>
    <mergeCell ref="D66:D68"/>
    <mergeCell ref="A81:AA81"/>
    <mergeCell ref="A82:C82"/>
    <mergeCell ref="A84:C84"/>
    <mergeCell ref="A83:C83"/>
    <mergeCell ref="A91:C91"/>
    <mergeCell ref="A89:AA89"/>
    <mergeCell ref="A88:I88"/>
    <mergeCell ref="A93:C93"/>
    <mergeCell ref="A92:C92"/>
    <mergeCell ref="E83:E84"/>
    <mergeCell ref="F83:F84"/>
    <mergeCell ref="E85:H87"/>
    <mergeCell ref="A85:C87"/>
    <mergeCell ref="D85:D87"/>
    <mergeCell ref="E92:E95"/>
    <mergeCell ref="E66:H68"/>
    <mergeCell ref="A66:C68"/>
    <mergeCell ref="E71:E72"/>
    <mergeCell ref="A76:C76"/>
    <mergeCell ref="A75:C75"/>
    <mergeCell ref="A77:C77"/>
    <mergeCell ref="A38:C38"/>
    <mergeCell ref="A27:C27"/>
    <mergeCell ref="A26:C26"/>
    <mergeCell ref="A43:C43"/>
    <mergeCell ref="A44:C44"/>
    <mergeCell ref="A32:C32"/>
    <mergeCell ref="A39:C39"/>
    <mergeCell ref="A30:C30"/>
    <mergeCell ref="A31:AA31"/>
    <mergeCell ref="A34:C34"/>
    <mergeCell ref="A29:C29"/>
    <mergeCell ref="E33:E35"/>
    <mergeCell ref="E37:E39"/>
    <mergeCell ref="A40:C42"/>
    <mergeCell ref="D40:D42"/>
    <mergeCell ref="E40:H42"/>
    <mergeCell ref="A37:C37"/>
    <mergeCell ref="A35:C35"/>
    <mergeCell ref="A13:C13"/>
    <mergeCell ref="A16:C16"/>
    <mergeCell ref="A14:AA14"/>
    <mergeCell ref="A17:C17"/>
    <mergeCell ref="X11:AA11"/>
    <mergeCell ref="T11:W11"/>
    <mergeCell ref="F10:F12"/>
    <mergeCell ref="P10:AA10"/>
    <mergeCell ref="P11:S11"/>
    <mergeCell ref="M11:O11"/>
    <mergeCell ref="J10:J12"/>
    <mergeCell ref="G10:G12"/>
    <mergeCell ref="I10:I12"/>
    <mergeCell ref="E17:E20"/>
    <mergeCell ref="F17:F20"/>
    <mergeCell ref="A18:C18"/>
    <mergeCell ref="A19:C19"/>
    <mergeCell ref="A20:C20"/>
    <mergeCell ref="A15:AA15"/>
    <mergeCell ref="A25:C25"/>
    <mergeCell ref="A23:C23"/>
    <mergeCell ref="A22:C22"/>
    <mergeCell ref="A21:C21"/>
    <mergeCell ref="G19:G20"/>
    <mergeCell ref="E21:H21"/>
    <mergeCell ref="E22:H22"/>
    <mergeCell ref="E23:H23"/>
    <mergeCell ref="E24:H24"/>
    <mergeCell ref="E26:H26"/>
    <mergeCell ref="E29:H29"/>
    <mergeCell ref="E30:H30"/>
    <mergeCell ref="A28:C28"/>
    <mergeCell ref="G27:G28"/>
    <mergeCell ref="F27:F28"/>
    <mergeCell ref="E27:E28"/>
    <mergeCell ref="A33:C33"/>
    <mergeCell ref="E44:E49"/>
    <mergeCell ref="F44:F49"/>
    <mergeCell ref="G44:G49"/>
    <mergeCell ref="E51:H51"/>
    <mergeCell ref="E52:H52"/>
    <mergeCell ref="A3:H3"/>
    <mergeCell ref="A4:H4"/>
    <mergeCell ref="A2:H2"/>
    <mergeCell ref="A5:H5"/>
    <mergeCell ref="E10:E12"/>
    <mergeCell ref="A8:O8"/>
    <mergeCell ref="A7:O7"/>
    <mergeCell ref="K10:K12"/>
    <mergeCell ref="L10:O10"/>
    <mergeCell ref="D10:D12"/>
    <mergeCell ref="A6:C6"/>
    <mergeCell ref="H10:H12"/>
    <mergeCell ref="M2:AA2"/>
    <mergeCell ref="M3:AA3"/>
    <mergeCell ref="M4:AA4"/>
    <mergeCell ref="M5:AA5"/>
    <mergeCell ref="M6:AA6"/>
    <mergeCell ref="A10:C12"/>
    <mergeCell ref="A24:C24"/>
    <mergeCell ref="E53:H53"/>
    <mergeCell ref="E54:H54"/>
    <mergeCell ref="A55:C57"/>
    <mergeCell ref="D55:D57"/>
    <mergeCell ref="E55:H57"/>
    <mergeCell ref="E58:H58"/>
    <mergeCell ref="E59:H59"/>
    <mergeCell ref="E50:H50"/>
    <mergeCell ref="A51:C51"/>
    <mergeCell ref="A52:C52"/>
    <mergeCell ref="A54:C54"/>
    <mergeCell ref="G75:G77"/>
    <mergeCell ref="E73:E77"/>
    <mergeCell ref="F73:F77"/>
    <mergeCell ref="G73:G74"/>
    <mergeCell ref="A78:C80"/>
    <mergeCell ref="D78:D80"/>
    <mergeCell ref="E78:H80"/>
    <mergeCell ref="G70:G72"/>
    <mergeCell ref="F70:F72"/>
    <mergeCell ref="E125:H127"/>
    <mergeCell ref="A125:C127"/>
    <mergeCell ref="D125:D127"/>
    <mergeCell ref="E131:H133"/>
    <mergeCell ref="A131:C133"/>
    <mergeCell ref="D131:D133"/>
    <mergeCell ref="A140:K140"/>
    <mergeCell ref="A139:K139"/>
    <mergeCell ref="E129:E130"/>
    <mergeCell ref="A129:C130"/>
    <mergeCell ref="A135:C135"/>
    <mergeCell ref="A136:C137"/>
    <mergeCell ref="E136:E137"/>
    <mergeCell ref="A138:C138"/>
    <mergeCell ref="E138:H138"/>
    <mergeCell ref="D129:D130"/>
    <mergeCell ref="D136:D137"/>
    <mergeCell ref="A134:AA134"/>
    <mergeCell ref="L136:L137"/>
    <mergeCell ref="M136:M137"/>
    <mergeCell ref="N136:N137"/>
    <mergeCell ref="O136:O137"/>
    <mergeCell ref="F136:F137"/>
    <mergeCell ref="G136:G137"/>
    <mergeCell ref="D108:D110"/>
    <mergeCell ref="E108:H110"/>
    <mergeCell ref="G112:G124"/>
    <mergeCell ref="A112:C114"/>
    <mergeCell ref="A115:C118"/>
    <mergeCell ref="A119:C121"/>
    <mergeCell ref="A122:C124"/>
    <mergeCell ref="E112:E114"/>
    <mergeCell ref="E119:E121"/>
    <mergeCell ref="E122:E124"/>
    <mergeCell ref="E115:E118"/>
  </mergeCells>
  <phoneticPr fontId="11" type="noConversion"/>
  <printOptions horizontalCentered="1"/>
  <pageMargins left="0.19685039370078741" right="0.19685039370078741" top="0.23622047244094491" bottom="0.15748031496062992" header="0.23622047244094491" footer="0.15748031496062992"/>
  <pageSetup paperSize="9" scale="43" fitToWidth="0" fitToHeight="0" orientation="landscape" r:id="rId1"/>
  <headerFooter alignWithMargins="0"/>
  <rowBreaks count="1" manualBreakCount="1">
    <brk id="15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Плотникова З.М.</cp:lastModifiedBy>
  <cp:lastPrinted>2015-02-16T05:45:18Z</cp:lastPrinted>
  <dcterms:created xsi:type="dcterms:W3CDTF">2014-03-03T12:58:39Z</dcterms:created>
  <dcterms:modified xsi:type="dcterms:W3CDTF">2015-02-16T05:47:24Z</dcterms:modified>
</cp:coreProperties>
</file>